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pivotCache/pivotCacheDefinition1.xml" ContentType="application/vnd.openxmlformats-officedocument.spreadsheetml.pivotCacheDefinition+xml"/>
  <Override PartName="/xl/pivotCache/pivotCacheRecords1.xml" ContentType="application/vnd.openxmlformats-officedocument.spreadsheetml.pivotCacheRecords+xml"/>
  <Override PartName="/xl/pivotCache/pivotCacheDefinition2.xml" ContentType="application/vnd.openxmlformats-officedocument.spreadsheetml.pivotCacheDefinition+xml"/>
  <Override PartName="/xl/pivotCache/pivotCacheRecords2.xml" ContentType="application/vnd.openxmlformats-officedocument.spreadsheetml.pivotCacheRecords+xml"/>
  <Override PartName="/xl/pivotCache/pivotCacheDefinition3.xml" ContentType="application/vnd.openxmlformats-officedocument.spreadsheetml.pivotCacheDefinition+xml"/>
  <Override PartName="/xl/pivotCache/pivotCacheRecords3.xml" ContentType="application/vnd.openxmlformats-officedocument.spreadsheetml.pivotCacheRecords+xml"/>
  <Override PartName="/xl/pivotCache/pivotCacheDefinition4.xml" ContentType="application/vnd.openxmlformats-officedocument.spreadsheetml.pivotCacheDefinition+xml"/>
  <Override PartName="/xl/pivotCache/pivotCacheRecords4.xml" ContentType="application/vnd.openxmlformats-officedocument.spreadsheetml.pivotCacheRecords+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pivotTables/pivotTable1.xml" ContentType="application/vnd.openxmlformats-officedocument.spreadsheetml.pivotTable+xml"/>
  <Override PartName="/xl/pivotTables/pivotTable2.xml" ContentType="application/vnd.openxmlformats-officedocument.spreadsheetml.pivotTable+xml"/>
  <Override PartName="/xl/pivotTables/pivotTable3.xml" ContentType="application/vnd.openxmlformats-officedocument.spreadsheetml.pivotTable+xml"/>
  <Override PartName="/xl/pivotTables/pivotTable4.xml" ContentType="application/vnd.openxmlformats-officedocument.spreadsheetml.pivotTable+xml"/>
  <Override PartName="/xl/pivotTables/pivotTable5.xml" ContentType="application/vnd.openxmlformats-officedocument.spreadsheetml.pivotTable+xml"/>
  <Override PartName="/xl/pivotTables/pivotTable6.xml" ContentType="application/vnd.openxmlformats-officedocument.spreadsheetml.pivotTable+xml"/>
  <Override PartName="/xl/drawings/drawing3.xml" ContentType="application/vnd.openxmlformats-officedocument.drawing+xml"/>
  <Override PartName="/xl/charts/chart1.xml" ContentType="application/vnd.openxmlformats-officedocument.drawingml.chart+xml"/>
  <Override PartName="/xl/charts/style1.xml" ContentType="application/vnd.ms-office.chartstyle+xml"/>
  <Override PartName="/xl/charts/colors1.xml" ContentType="application/vnd.ms-office.chartcolorstyle+xml"/>
  <Override PartName="/xl/charts/chart2.xml" ContentType="application/vnd.openxmlformats-officedocument.drawingml.chart+xml"/>
  <Override PartName="/xl/charts/style2.xml" ContentType="application/vnd.ms-office.chartstyle+xml"/>
  <Override PartName="/xl/charts/colors2.xml" ContentType="application/vnd.ms-office.chartcolorstyle+xml"/>
  <Override PartName="/xl/charts/chart3.xml" ContentType="application/vnd.openxmlformats-officedocument.drawingml.chart+xml"/>
  <Override PartName="/xl/charts/style3.xml" ContentType="application/vnd.ms-office.chartstyle+xml"/>
  <Override PartName="/xl/charts/colors3.xml" ContentType="application/vnd.ms-office.chartcolorstyle+xml"/>
  <Override PartName="/xl/charts/chart4.xml" ContentType="application/vnd.openxmlformats-officedocument.drawingml.chart+xml"/>
  <Override PartName="/xl/charts/style4.xml" ContentType="application/vnd.ms-office.chartstyle+xml"/>
  <Override PartName="/xl/charts/colors4.xml" ContentType="application/vnd.ms-office.chartcolorstyle+xml"/>
  <Override PartName="/xl/charts/chart5.xml" ContentType="application/vnd.openxmlformats-officedocument.drawingml.chart+xml"/>
  <Override PartName="/xl/charts/style5.xml" ContentType="application/vnd.ms-office.chartstyle+xml"/>
  <Override PartName="/xl/charts/colors5.xml" ContentType="application/vnd.ms-office.chartcolorstyle+xml"/>
  <Override PartName="/xl/charts/chart6.xml" ContentType="application/vnd.openxmlformats-officedocument.drawingml.chart+xml"/>
  <Override PartName="/xl/charts/style6.xml" ContentType="application/vnd.ms-office.chartstyle+xml"/>
  <Override PartName="/xl/charts/colors6.xml" ContentType="application/vnd.ms-office.chartcolorstyle+xml"/>
  <Override PartName="/xl/comments1.xml" ContentType="application/vnd.openxmlformats-officedocument.spreadsheetml.comments+xml"/>
  <Override PartName="/xl/threadedComments/threadedComment1.xml" ContentType="application/vnd.ms-excel.threadedcomments+xml"/>
  <Override PartName="/xl/persons/person.xml" ContentType="application/vnd.ms-excel.person+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429"/>
  <workbookPr defaultThemeVersion="166925"/>
  <mc:AlternateContent xmlns:mc="http://schemas.openxmlformats.org/markup-compatibility/2006">
    <mc:Choice Requires="x15">
      <x15ac:absPath xmlns:x15ac="http://schemas.microsoft.com/office/spreadsheetml/2010/11/ac" url="https://industrianavarra.sharepoint.com/sites/aeneam/Documentos compartidos/General/Work Packages/WP2 Acceleration Prg/DELIVERABLES/D2.3 Guiding Financing/"/>
    </mc:Choice>
  </mc:AlternateContent>
  <xr:revisionPtr revIDLastSave="3420" documentId="8_{F41FBD56-58B9-4089-B673-1C08A295E17C}" xr6:coauthVersionLast="47" xr6:coauthVersionMax="47" xr10:uidLastSave="{4ED61E4E-4DFD-435E-AEF5-A700F40A3802}"/>
  <workbookProtection workbookAlgorithmName="SHA-512" workbookHashValue="ZR5fOXGKU33ZxQysA4M9QatAzKucMkGhbH2dCuO8O/HuwkMgLwXJDMkmDtapEufHSCsovwe/jrWIl3pPWDiCfg==" workbookSaltValue="FuoUQ+PovaU1ng2G7AWKxQ==" workbookSpinCount="100000" lockStructure="1"/>
  <bookViews>
    <workbookView xWindow="-120" yWindow="-120" windowWidth="29040" windowHeight="15720" xr2:uid="{8FB575BF-99D3-4D9C-85C7-E913D78A825A}"/>
  </bookViews>
  <sheets>
    <sheet name="README" sheetId="9" r:id="rId1"/>
    <sheet name="OPPORTUNITIES" sheetId="4" r:id="rId2"/>
    <sheet name="ANALYSIS" sheetId="8" r:id="rId3"/>
    <sheet name="Input" sheetId="3" state="hidden" r:id="rId4"/>
  </sheets>
  <definedNames>
    <definedName name="_xlnm._FilterDatabase" localSheetId="1" hidden="1">OPPORTUNITIES!$B$24:$Q$85</definedName>
  </definedNames>
  <calcPr calcId="191028"/>
  <pivotCaches>
    <pivotCache cacheId="1179" r:id="rId5"/>
    <pivotCache cacheId="1180" r:id="rId6"/>
    <pivotCache cacheId="1181" r:id="rId7"/>
    <pivotCache cacheId="1182" r:id="rId8"/>
  </pivotCaches>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G39" i="4" l="1"/>
  <c r="G40" i="4"/>
  <c r="G53" i="4"/>
  <c r="G73" i="4"/>
  <c r="G25" i="4"/>
  <c r="G74" i="4"/>
  <c r="G72" i="4"/>
  <c r="G71" i="4"/>
  <c r="G70" i="4"/>
  <c r="G69" i="4"/>
  <c r="G68" i="4"/>
  <c r="G67" i="4"/>
  <c r="G66" i="4"/>
  <c r="G65" i="4"/>
  <c r="G52" i="4"/>
  <c r="G51" i="4"/>
  <c r="G50" i="4"/>
  <c r="G49" i="4"/>
  <c r="G48" i="4"/>
  <c r="G46" i="4"/>
  <c r="G45" i="4"/>
  <c r="G44" i="4"/>
  <c r="G43" i="4"/>
  <c r="G42" i="4"/>
  <c r="G32" i="4"/>
  <c r="G31" i="4"/>
  <c r="G29" i="4"/>
  <c r="G28" i="4"/>
  <c r="G27" i="4"/>
  <c r="G26" i="4"/>
  <c r="G82" i="4"/>
  <c r="K83" i="4"/>
  <c r="K82" i="4"/>
  <c r="K84" i="4"/>
  <c r="K72" i="4"/>
  <c r="K25" i="4"/>
  <c r="K36" i="4"/>
  <c r="K40" i="4"/>
  <c r="K41" i="4"/>
  <c r="K42" i="4"/>
  <c r="K43" i="4"/>
  <c r="K44" i="4"/>
  <c r="K45" i="4"/>
  <c r="K46" i="4"/>
  <c r="K47" i="4"/>
  <c r="K48" i="4"/>
  <c r="K49" i="4"/>
  <c r="K50" i="4"/>
  <c r="K51" i="4"/>
  <c r="K52" i="4"/>
  <c r="K53" i="4"/>
  <c r="K54" i="4"/>
  <c r="K55" i="4"/>
  <c r="K56" i="4"/>
  <c r="K57" i="4"/>
  <c r="K58" i="4"/>
  <c r="K59" i="4"/>
  <c r="K60" i="4"/>
  <c r="K61" i="4"/>
  <c r="K62" i="4"/>
  <c r="K63" i="4"/>
  <c r="K64" i="4"/>
  <c r="K65" i="4"/>
  <c r="K66" i="4"/>
  <c r="K67" i="4"/>
  <c r="K68" i="4"/>
  <c r="K69" i="4"/>
  <c r="K70" i="4"/>
  <c r="K71" i="4"/>
  <c r="K73" i="4"/>
  <c r="K74" i="4"/>
  <c r="K29" i="4"/>
  <c r="K30" i="4"/>
  <c r="K31" i="4"/>
  <c r="K32" i="4"/>
  <c r="K33" i="4"/>
  <c r="K35" i="4"/>
  <c r="K37" i="4"/>
  <c r="K38" i="4"/>
  <c r="K39" i="4"/>
  <c r="K26" i="4"/>
  <c r="K27" i="4"/>
  <c r="K28" i="4"/>
  <c r="D11" i="8"/>
  <c r="D10" i="8"/>
  <c r="D9" i="8"/>
  <c r="D8" i="8"/>
  <c r="D7" i="8"/>
  <c r="D6" i="8"/>
  <c r="D5" i="8"/>
  <c r="D4" i="8"/>
  <c r="D3" i="8"/>
  <c r="F29" i="4" l="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tc={C07721C7-3ED7-454D-B611-961405F277CD}</author>
    <author>tc={7415B935-9286-4065-B463-BC9547D1616E}</author>
    <author>tc={BA5F22F7-E9B6-45F0-BC00-75968F8BA279}</author>
    <author>tc={706B2741-670F-470A-B93A-15AD2248D583}</author>
    <author>tc={8668F361-0E25-4FD8-B6BD-066885F1106C}</author>
  </authors>
  <commentList>
    <comment ref="D6" authorId="0" shapeId="0" xr:uid="{C07721C7-3ED7-454D-B611-961405F277CD}">
      <text>
        <t>[Threaded comment]
Your version of Excel allows you to read this threaded comment; however, any edits to it will get removed if the file is opened in a newer version of Excel. Learn more: https://go.microsoft.com/fwlink/?linkid=870924
Comment:
    Substituted Funding with mixed financing</t>
      </text>
    </comment>
    <comment ref="D7" authorId="1" shapeId="0" xr:uid="{7415B935-9286-4065-B463-BC9547D1616E}">
      <text>
        <t>[Threaded comment]
Your version of Excel allows you to read this threaded comment; however, any edits to it will get removed if the file is opened in a newer version of Excel. Learn more: https://go.microsoft.com/fwlink/?linkid=870924
Comment:
    PPA, EPC, ESC, EPCM,  Servitization of energy, and comprehensive energy contract : I understand that all of them are “contract with ESCO” that was already included as a type</t>
      </text>
    </comment>
    <comment ref="C9" authorId="2" shapeId="0" xr:uid="{BA5F22F7-E9B6-45F0-BC00-75968F8BA279}">
      <text>
        <t xml:space="preserve">[Threaded comment]
Your version of Excel allows you to read this threaded comment; however, any edits to it will get removed if the file is opened in a newer version of Excel. Learn more: https://go.microsoft.com/fwlink/?linkid=870924
Comment:
    Included for the opportunities offered by the energy service provider. </t>
      </text>
    </comment>
    <comment ref="B10" authorId="3" shapeId="0" xr:uid="{706B2741-670F-470A-B93A-15AD2248D583}">
      <text>
        <t xml:space="preserve">[Threaded comment]
Your version of Excel allows you to read this threaded comment; however, any edits to it will get removed if the file is opened in a newer version of Excel. Learn more: https://go.microsoft.com/fwlink/?linkid=870924
Comment:
    I have included large compnies in the validation list of beneficiaries
</t>
      </text>
    </comment>
    <comment ref="D15" authorId="4" shapeId="0" xr:uid="{8668F361-0E25-4FD8-B6BD-066885F1106C}">
      <text>
        <t>[Threaded comment]
Your version of Excel allows you to read this threaded comment; however, any edits to it will get removed if the file is opened in a newer version of Excel. Learn more: https://go.microsoft.com/fwlink/?linkid=870924
Comment:
    It includes mixed finding (es non repayable grand and loan or private funding)</t>
      </text>
    </comment>
  </commentList>
</comments>
</file>

<file path=xl/sharedStrings.xml><?xml version="1.0" encoding="utf-8"?>
<sst xmlns="http://schemas.openxmlformats.org/spreadsheetml/2006/main" count="749" uniqueCount="347">
  <si>
    <r>
      <rPr>
        <b/>
        <sz val="11"/>
        <color theme="1"/>
        <rFont val="Tahoma"/>
        <family val="2"/>
      </rPr>
      <t>Responsible author(s):</t>
    </r>
    <r>
      <rPr>
        <sz val="11"/>
        <color theme="1"/>
        <rFont val="Tahoma"/>
        <family val="2"/>
      </rPr>
      <t xml:space="preserve"> CSMT </t>
    </r>
  </si>
  <si>
    <t>Grant agreement N° 101120618</t>
  </si>
  <si>
    <r>
      <rPr>
        <b/>
        <sz val="11"/>
        <color theme="1"/>
        <rFont val="Tahoma"/>
        <family val="2"/>
      </rPr>
      <t>Document:</t>
    </r>
    <r>
      <rPr>
        <sz val="11"/>
        <color theme="1"/>
        <rFont val="Tahoma"/>
        <family val="2"/>
      </rPr>
      <t xml:space="preserve"> Deliverable D2.3 Financing schemes and opportunities</t>
    </r>
  </si>
  <si>
    <r>
      <rPr>
        <b/>
        <sz val="11"/>
        <color theme="1"/>
        <rFont val="Tahoma"/>
        <family val="2"/>
      </rPr>
      <t>Due delivery date:</t>
    </r>
    <r>
      <rPr>
        <sz val="11"/>
        <color theme="1"/>
        <rFont val="Tahoma"/>
        <family val="2"/>
      </rPr>
      <t xml:space="preserve"> M22</t>
    </r>
  </si>
  <si>
    <r>
      <rPr>
        <b/>
        <sz val="11"/>
        <color theme="1"/>
        <rFont val="Tahoma"/>
        <family val="2"/>
      </rPr>
      <t xml:space="preserve">WP2 </t>
    </r>
    <r>
      <rPr>
        <sz val="11"/>
        <color theme="1"/>
        <rFont val="Tahoma"/>
        <family val="2"/>
      </rPr>
      <t>- Acceleration Programme (EE Network): Capacity building and advisory to company staff</t>
    </r>
  </si>
  <si>
    <r>
      <rPr>
        <b/>
        <sz val="11"/>
        <color theme="1"/>
        <rFont val="Tahoma"/>
        <family val="2"/>
      </rPr>
      <t>Project title:</t>
    </r>
    <r>
      <rPr>
        <sz val="11"/>
        <color theme="1"/>
        <rFont val="Tahoma"/>
        <family val="2"/>
      </rPr>
      <t xml:space="preserve"> Agri-food Efficiency with New Energy Audit Measures</t>
    </r>
  </si>
  <si>
    <r>
      <rPr>
        <b/>
        <sz val="11"/>
        <color theme="1"/>
        <rFont val="Tahoma"/>
        <family val="2"/>
      </rPr>
      <t>Project acronym:</t>
    </r>
    <r>
      <rPr>
        <sz val="11"/>
        <color theme="1"/>
        <rFont val="Tahoma"/>
        <family val="2"/>
      </rPr>
      <t xml:space="preserve"> AENEAM</t>
    </r>
  </si>
  <si>
    <t>The AENEAM project aims to accelerate the transition of the EU agri-food industry towards a sustainable growth model by increasing the uptake of recommended measures from energy audits. The project will encourage companies, mainly SMEs, to undergo energy audits and subsequently implement the recommendations from these audits, promoting digital solutions.</t>
  </si>
  <si>
    <t>This document is part of the project N°101120618 / AENEAM which has received funding from the European Union’s LIFE program (2021-2027).</t>
  </si>
  <si>
    <r>
      <rPr>
        <b/>
        <sz val="11"/>
        <color theme="1"/>
        <rFont val="Tahoma"/>
        <family val="2"/>
      </rPr>
      <t>Call identifier:</t>
    </r>
    <r>
      <rPr>
        <sz val="11"/>
        <color theme="1"/>
        <rFont val="Tahoma"/>
        <family val="2"/>
      </rPr>
      <t xml:space="preserve"> LIFE-2022-CET</t>
    </r>
  </si>
  <si>
    <r>
      <rPr>
        <b/>
        <sz val="11"/>
        <color theme="1"/>
        <rFont val="Tahoma"/>
        <family val="2"/>
      </rPr>
      <t>Topic:</t>
    </r>
    <r>
      <rPr>
        <sz val="11"/>
        <color theme="1"/>
        <rFont val="Tahoma"/>
        <family val="2"/>
      </rPr>
      <t xml:space="preserve"> LIFE-2022-CET-BUSINESS</t>
    </r>
  </si>
  <si>
    <r>
      <rPr>
        <b/>
        <sz val="11"/>
        <color theme="1"/>
        <rFont val="Tahoma"/>
        <family val="2"/>
      </rPr>
      <t>Type of action:</t>
    </r>
    <r>
      <rPr>
        <sz val="11"/>
        <color theme="1"/>
        <rFont val="Tahoma"/>
        <family val="2"/>
      </rPr>
      <t xml:space="preserve"> LIFE-PJG</t>
    </r>
  </si>
  <si>
    <r>
      <rPr>
        <b/>
        <sz val="11"/>
        <color theme="1"/>
        <rFont val="Tahoma"/>
        <family val="2"/>
      </rPr>
      <t>Grant agreement:</t>
    </r>
    <r>
      <rPr>
        <sz val="11"/>
        <color theme="1"/>
        <rFont val="Tahoma"/>
        <family val="2"/>
      </rPr>
      <t xml:space="preserve"> 101120618</t>
    </r>
  </si>
  <si>
    <t>Lead contractor for this deliverable: CSMT</t>
  </si>
  <si>
    <r>
      <rPr>
        <b/>
        <sz val="11"/>
        <color theme="1"/>
        <rFont val="Tahoma"/>
        <family val="2"/>
      </rPr>
      <t>Dissemination level:</t>
    </r>
    <r>
      <rPr>
        <sz val="11"/>
        <color theme="1"/>
        <rFont val="Tahoma"/>
        <family val="2"/>
      </rPr>
      <t xml:space="preserve"> [PU]</t>
    </r>
  </si>
  <si>
    <r>
      <rPr>
        <b/>
        <sz val="11"/>
        <color rgb="FFC00000"/>
        <rFont val="Tahoma"/>
        <family val="2"/>
      </rPr>
      <t xml:space="preserve">💡 Funding Opportunities for Energy Transition and Sustainability – Last Update October 2025
</t>
    </r>
    <r>
      <rPr>
        <b/>
        <sz val="11"/>
        <color rgb="FF000000"/>
        <rFont val="Tahoma"/>
        <family val="2"/>
      </rPr>
      <t xml:space="preserve">
Brief Description:
</t>
    </r>
    <r>
      <rPr>
        <sz val="11"/>
        <color rgb="FF000000"/>
        <rFont val="Tahoma"/>
        <family val="2"/>
      </rPr>
      <t xml:space="preserve">This file collects and updates the main funding schemes, incentives, and contractual mechanisms available across European countries to support projects in the fields of energy transition, efficiency, circular economy, and technological innovation.
Each entry provides concise yet practical information to help organizations quickly identify the most relevant financial opportunities for their specific profile and investment needs.
</t>
    </r>
    <r>
      <rPr>
        <b/>
        <sz val="11"/>
        <color rgb="FF000000"/>
        <rFont val="Tahoma"/>
        <family val="2"/>
      </rPr>
      <t xml:space="preserve">
Main Contents:
Country of validity/application:</t>
    </r>
    <r>
      <rPr>
        <sz val="11"/>
        <color rgb="FF000000"/>
        <rFont val="Tahoma"/>
        <family val="2"/>
      </rPr>
      <t xml:space="preserve"> national, regional, or EU-level area of applicability.
</t>
    </r>
    <r>
      <rPr>
        <b/>
        <sz val="11"/>
        <color rgb="FF000000"/>
        <rFont val="Tahoma"/>
        <family val="2"/>
      </rPr>
      <t xml:space="preserve">Beneficiary: </t>
    </r>
    <r>
      <rPr>
        <sz val="11"/>
        <color rgb="FF000000"/>
        <rFont val="Tahoma"/>
        <family val="2"/>
      </rPr>
      <t xml:space="preserve">eligible entities (companies, SMEs, public bodies, individuals, clusters, etc.).
</t>
    </r>
    <r>
      <rPr>
        <b/>
        <sz val="11"/>
        <color rgb="FF000000"/>
        <rFont val="Tahoma"/>
        <family val="2"/>
      </rPr>
      <t xml:space="preserve">Financing Body: </t>
    </r>
    <r>
      <rPr>
        <sz val="11"/>
        <color rgb="FF000000"/>
        <rFont val="Tahoma"/>
        <family val="2"/>
      </rPr>
      <t xml:space="preserve">funding or managing organization (e.g., National Government, Regional Authorities, European Union, Banks, ESCo, or Solution Providers).
</t>
    </r>
    <r>
      <rPr>
        <b/>
        <sz val="11"/>
        <color rgb="FF000000"/>
        <rFont val="Tahoma"/>
        <family val="2"/>
      </rPr>
      <t xml:space="preserve">Type: </t>
    </r>
    <r>
      <rPr>
        <sz val="11"/>
        <color rgb="FF000000"/>
        <rFont val="Tahoma"/>
        <family val="2"/>
      </rPr>
      <t xml:space="preserve">type of financial instrument or contract, including:
</t>
    </r>
    <r>
      <rPr>
        <b/>
        <sz val="11"/>
        <color rgb="FF000000"/>
        <rFont val="Tahoma"/>
        <family val="2"/>
      </rPr>
      <t xml:space="preserve">
</t>
    </r>
    <r>
      <rPr>
        <sz val="11"/>
        <color rgb="FF000000"/>
        <rFont val="Tahoma"/>
        <family val="2"/>
      </rPr>
      <t xml:space="preserve">- </t>
    </r>
    <r>
      <rPr>
        <b/>
        <i/>
        <sz val="11"/>
        <color rgb="FF000000"/>
        <rFont val="Tahoma"/>
        <family val="2"/>
      </rPr>
      <t xml:space="preserve">Tax relief </t>
    </r>
    <r>
      <rPr>
        <sz val="11"/>
        <color rgb="FF000000"/>
        <rFont val="Tahoma"/>
        <family val="2"/>
      </rPr>
      <t xml:space="preserve">– tax credits and fiscal incentives.
- </t>
    </r>
    <r>
      <rPr>
        <b/>
        <i/>
        <sz val="11"/>
        <color rgb="FF000000"/>
        <rFont val="Tahoma"/>
        <family val="2"/>
      </rPr>
      <t>Non-repayable grant</t>
    </r>
    <r>
      <rPr>
        <sz val="11"/>
        <color rgb="FF000000"/>
        <rFont val="Tahoma"/>
        <family val="2"/>
      </rPr>
      <t xml:space="preserve"> – direct subsidies or non-refundable contributions.
- </t>
    </r>
    <r>
      <rPr>
        <b/>
        <i/>
        <sz val="11"/>
        <color rgb="FF000000"/>
        <rFont val="Tahoma"/>
        <family val="2"/>
      </rPr>
      <t>Private funding / debt financing</t>
    </r>
    <r>
      <rPr>
        <sz val="11"/>
        <color rgb="FF000000"/>
        <rFont val="Tahoma"/>
        <family val="2"/>
      </rPr>
      <t xml:space="preserve"> – private or blended financial instruments.
- </t>
    </r>
    <r>
      <rPr>
        <b/>
        <sz val="11"/>
        <color rgb="FF000000"/>
        <rFont val="Tahoma"/>
        <family val="2"/>
      </rPr>
      <t>Mixed Financing</t>
    </r>
    <r>
      <rPr>
        <sz val="11"/>
        <color rgb="FF000000"/>
        <rFont val="Tahoma"/>
        <family val="2"/>
      </rPr>
      <t xml:space="preserve"> – combination of grants, loans, or other instruments in a single funding scheme.
- </t>
    </r>
    <r>
      <rPr>
        <b/>
        <i/>
        <sz val="11"/>
        <color rgb="FF000000"/>
        <rFont val="Tahoma"/>
        <family val="2"/>
      </rPr>
      <t>Contracts and energy models</t>
    </r>
    <r>
      <rPr>
        <sz val="11"/>
        <color rgb="FF000000"/>
        <rFont val="Tahoma"/>
        <family val="2"/>
      </rPr>
      <t xml:space="preserve"> – ESCo contracts, PPA, EPC, ESC, OBF.
- </t>
    </r>
    <r>
      <rPr>
        <b/>
        <i/>
        <sz val="11"/>
        <color rgb="FF000000"/>
        <rFont val="Tahoma"/>
        <family val="2"/>
      </rPr>
      <t>Comprehensive Energy Contracts</t>
    </r>
    <r>
      <rPr>
        <sz val="11"/>
        <color rgb="FF000000"/>
        <rFont val="Tahoma"/>
        <family val="2"/>
      </rPr>
      <t xml:space="preserve"> – integrated contracts covering energy management, maintenance, and efficiency improvements.
- </t>
    </r>
    <r>
      <rPr>
        <b/>
        <i/>
        <sz val="11"/>
        <color rgb="FF000000"/>
        <rFont val="Tahoma"/>
        <family val="2"/>
      </rPr>
      <t>Bank loans</t>
    </r>
    <r>
      <rPr>
        <sz val="11"/>
        <color rgb="FF000000"/>
        <rFont val="Tahoma"/>
        <family val="2"/>
      </rPr>
      <t xml:space="preserve"> – traditional bank financing.
- </t>
    </r>
    <r>
      <rPr>
        <b/>
        <i/>
        <sz val="11"/>
        <color rgb="FF000000"/>
        <rFont val="Tahoma"/>
        <family val="2"/>
      </rPr>
      <t>Other</t>
    </r>
    <r>
      <rPr>
        <sz val="11"/>
        <color rgb="FF000000"/>
        <rFont val="Tahoma"/>
        <family val="2"/>
      </rPr>
      <t xml:space="preserve"> – alternative or hybrid funding mechanisms.
</t>
    </r>
    <r>
      <rPr>
        <b/>
        <sz val="11"/>
        <color rgb="FF000000"/>
        <rFont val="Tahoma"/>
        <family val="2"/>
      </rPr>
      <t xml:space="preserve">
Purpose:
</t>
    </r>
    <r>
      <rPr>
        <sz val="11"/>
        <color rgb="FF000000"/>
        <rFont val="Tahoma"/>
        <family val="2"/>
      </rPr>
      <t xml:space="preserve">The goal of this file is to support companies, institutions, and energy sector stakeholders in identifying and comparing available financial and contractual mechanisms suited to their sustainability, innovation, and decarbonization projects.
It serves as a practical reference tool to guide investment planning in energy and environmental transformation at the European level.
</t>
    </r>
    <r>
      <rPr>
        <b/>
        <sz val="11"/>
        <color rgb="FF000000"/>
        <rFont val="Tahoma"/>
        <family val="2"/>
      </rPr>
      <t xml:space="preserve">
How to Use This File:
</t>
    </r>
    <r>
      <rPr>
        <sz val="11"/>
        <color rgb="FF000000"/>
        <rFont val="Tahoma"/>
        <family val="2"/>
      </rPr>
      <t xml:space="preserve">1. Navigate through the subsequent sheets to explore different funding opportunities.
2. Use filters to select opportunities by country, beneficiary, type of funding, or status (Ongoing/Expired).
3. Click on the links to access official calls, guidelines, and documentation.
4. Add your own “Company Notes” column to keep track of relevant opportunities, deadlines, or actions.
</t>
    </r>
    <r>
      <rPr>
        <b/>
        <sz val="11"/>
        <color rgb="FF000000"/>
        <rFont val="Tahoma"/>
        <family val="2"/>
      </rPr>
      <t xml:space="preserve">For more details about the project, visit:
</t>
    </r>
    <r>
      <rPr>
        <sz val="11"/>
        <color rgb="FF000000"/>
        <rFont val="Tahoma"/>
        <family val="2"/>
      </rPr>
      <t>👉 https://pole-innovalliance.com/en/aeneam-about-project/</t>
    </r>
  </si>
  <si>
    <r>
      <rPr>
        <b/>
        <sz val="11"/>
        <color theme="1"/>
        <rFont val="Tahoma"/>
        <family val="2"/>
      </rPr>
      <t>Responsible author(s):</t>
    </r>
    <r>
      <rPr>
        <sz val="11"/>
        <color theme="1"/>
        <rFont val="Tahoma"/>
        <family val="2"/>
      </rPr>
      <t xml:space="preserve"> CSMT</t>
    </r>
  </si>
  <si>
    <r>
      <rPr>
        <b/>
        <sz val="11"/>
        <color theme="1"/>
        <rFont val="Tahoma"/>
        <family val="2"/>
      </rPr>
      <t>Document:</t>
    </r>
    <r>
      <rPr>
        <sz val="11"/>
        <color theme="1"/>
        <rFont val="Tahoma"/>
        <family val="2"/>
      </rPr>
      <t xml:space="preserve"> D2.3 Guidance document to financing opportunities </t>
    </r>
  </si>
  <si>
    <r>
      <rPr>
        <b/>
        <sz val="11"/>
        <color theme="1"/>
        <rFont val="Tahoma"/>
        <family val="2"/>
      </rPr>
      <t>WP2</t>
    </r>
    <r>
      <rPr>
        <sz val="11"/>
        <color theme="1"/>
        <rFont val="Tahoma"/>
        <family val="2"/>
      </rPr>
      <t xml:space="preserve"> -  Acceleration Programme (EE Network): Capacity building and advisory to company staff</t>
    </r>
  </si>
  <si>
    <t xml:space="preserve">Financing schemes / opportunities name </t>
  </si>
  <si>
    <t>Type</t>
  </si>
  <si>
    <t>Country of validity/application</t>
  </si>
  <si>
    <t>Description</t>
  </si>
  <si>
    <t xml:space="preserve">Budget available </t>
  </si>
  <si>
    <t>Budget available (mln €)</t>
  </si>
  <si>
    <t>Funding Rate (%)</t>
  </si>
  <si>
    <t xml:space="preserve"> Start date</t>
  </si>
  <si>
    <t xml:space="preserve">Deadline </t>
  </si>
  <si>
    <t>STATUS</t>
  </si>
  <si>
    <t xml:space="preserve">Recurrence </t>
  </si>
  <si>
    <t>Beneficiary</t>
  </si>
  <si>
    <t>Financing Body</t>
  </si>
  <si>
    <t>Other Info</t>
  </si>
  <si>
    <t>Case studies in food sector</t>
  </si>
  <si>
    <t>Link</t>
  </si>
  <si>
    <t>Industry 5.0</t>
  </si>
  <si>
    <t>Tax relief</t>
  </si>
  <si>
    <t>Italy</t>
  </si>
  <si>
    <t>The incentive consists of a tax credit with a variable rate depending on the reduction in consumption achieved at the production structure or process level. It supports innovation projects that lead to a reduction in energy consumption by companies. Recognition of the contribution is subject to the presentation of specific certifications issued by an independent evaluator, ex ante and ex post, on the reduction of energy consumption</t>
  </si>
  <si>
    <t>45% (63% in some cases)</t>
  </si>
  <si>
    <t xml:space="preserve"> 31/12/2025</t>
  </si>
  <si>
    <t>No</t>
  </si>
  <si>
    <t>All Companies</t>
  </si>
  <si>
    <t xml:space="preserve">National Government </t>
  </si>
  <si>
    <t>https://www.mimit.gov.it/it/incentivi/piano-transizione-5-0</t>
  </si>
  <si>
    <t>Bando “Investimenti-Linea Microimprese” di Regione Lombardia</t>
  </si>
  <si>
    <t>Non-repayable grant</t>
  </si>
  <si>
    <t>Local/regional level (IT)</t>
  </si>
  <si>
    <t>The measure is aimed at supporting Lombard micro-enterprises that intend to invest in their own development and competitive relaunch, also with a view to dimensional growth, promoting investments for technological innovation interventions of plants and equipment, also with a view to promoting the reduction of the environmental impact of their production systems and the reduction of energy consumption.</t>
  </si>
  <si>
    <t>RESOURCES LAST</t>
  </si>
  <si>
    <t>UNTIL RESOURCES LAST</t>
  </si>
  <si>
    <t xml:space="preserve">SME/Micro </t>
  </si>
  <si>
    <t>Regional Government</t>
  </si>
  <si>
    <t>The interventions must be carried out and accounted for within 12 months of the Determination of granting the benefit, unless there is a motivated extension for a maximum of a further 3 months.</t>
  </si>
  <si>
    <t>https://mcusercontent.com/c2fc5220fd2be73b39cf0b622/files/32e7ab03-9dd5-80d3-59b2-8b419bb9f9e1/Allegato_A_alla_Delibera_n._2829_del_22_luglio_2024.01.pdf</t>
  </si>
  <si>
    <t>Nuovo sportello “Sottoinvestimento 7.1 PNRR” – Investimenti finalizzati alla produzione di energia da fonte rinnovabile per l’autoconsumo e la trasformazione sostenibile dei processi</t>
  </si>
  <si>
    <t>The initiative is part of the broader context of the aforementioned Measure M1C2-I7 for “Support for the production system for the ecological transition, net-zero emission technologies and the competitiveness and resilience of strategic supply chains” whose purpose is to incentivize private investments and improve access to financing to support, in relation to sub-investment 1, the sectors of energy efficiency, renewable production for self-consumption and the sustainable transformation of the production process.
The directorial circular of 18 October 2024, no. 42927, provides operational indications regarding the characteristics of the eligible development programs and specific clarifications relating to the application of the provisions of Title II of the decree of the Minister of Business and Made in Italy of 14 September 2023 and the related regime SA.109439 (2023/N) – Italy.</t>
  </si>
  <si>
    <t>https://www.mimit.gov.it/it/incentivi/contratti-di-sviluppo-nuovo-sportello-sottoinvestimento-7-1-pnrr</t>
  </si>
  <si>
    <t>Contratti di sviluppo – Investimenti per sostenibilità processi produttivi</t>
  </si>
  <si>
    <t>In particular, applications must include the implementation of investment projects with the aim of:
• environmental protection, including aid for the reduction and elimination of greenhouse gas emissions;
• introduction of energy efficiency measures;
• promotion of the use of energy from renewable sources, renewable hydrogen and high-efficiency cogeneration;
• efficiency in the use of resources and support for the transition to a circular economy.</t>
  </si>
  <si>
    <t>40-60%</t>
  </si>
  <si>
    <t>https://www.mimit.gov.it/images/stories/normativa/Circolare_18_ottobre_2024_n_42927_per_sito.pdf</t>
  </si>
  <si>
    <t>Parco Agrisolare", Missione 2 “Rivoluzione verde e transizione ecologica" del PNRR, Componente 1 “Economia circolare e agricoltura sostenibile</t>
  </si>
  <si>
    <t>Investment 2.2 aims to support investments for the construction of photovoltaic solar electricity production plants in the agricultural and agro-industrial sector, excluding land consumption.
The measure is aimed at selecting and financing interventions that consist of the purchase and installation of photovoltaic panels on the roofs of buildings that are instrumental to the activity of the beneficiary companies.
Together with this activity, one or more complementary interventions for the redevelopment of the buildings may be carried out for the purpose of improving the energy efficiency of the structures, such as the removal and disposal of asbestos from the roofs, the creation of thermal insulation of the roofs and the creation of a ventilation system.
Together with the construction of the photovoltaic system, which in this call may have a peak power of no less than 6 kWp and no more than 1000 kWp, it will be possible to request a contribution for the installation of electricity storage systems and/or electric charging devices for sustainable mobility.</t>
  </si>
  <si>
    <t>agricultural and agro-industrial sector companies</t>
  </si>
  <si>
    <t>https://www.gse.it/servizi-per-te/attuazione-misure-pnrr/parco-agrisolare/bando-3-2024</t>
  </si>
  <si>
    <t>TALOS OPEN CALL</t>
  </si>
  <si>
    <t>All EU Country</t>
  </si>
  <si>
    <t>developing solutions in robotics, artificial intelligence, and data technologiest to contribute to innovative operations and maintenance tasks in photovoltaic (PV) plants</t>
  </si>
  <si>
    <t>30 to 100%</t>
  </si>
  <si>
    <t>European Funding</t>
  </si>
  <si>
    <t>SME and star-up</t>
  </si>
  <si>
    <t>EENergy</t>
  </si>
  <si>
    <t xml:space="preserve">EENergy is being implemented two open calls, which aims to support at least 1800 SMEs through services to be provided by the EEN sustainability support services. s. 900 of these eligible SMEs will receive direct financial support (funded beneficiaries) in addition to the regular services, with the remaining SMEs continuing to receive advisory services (regular beneficiaries). The first open call launched in Spring 2024 attracted over 1400 eligible applicants and funded 671 SMEs to carry out their energy efficiency activities. In the 2nd open call, at least 460 eligible SMEs will become EENergy beneficiaries, with at least 229 SMEs to be selected for funding. Additionally, a greater focus will be placed on clients from Energy Intensive Industries, with at least 67 of the funded beneficiaries coming from these sectors. An updated definition of these sectors is provided in the detailed call guidelines. Meaningful financial support to improve energy efficiency outcomes is limited and thus will be  allocated in a fair and transparent process amongst equally eligible applicants to finance energy  efficiency activities for up to €10,000. These funds are provided by the EU SMP and hence not subject to state aid rules. In total, €2.29 million will be allocated amongst the funded beneficiaries of the 2nd open call. </t>
  </si>
  <si>
    <t>max 10.000 euro</t>
  </si>
  <si>
    <t>https://een.ec.europa.eu/news/call-eenergy-energy-efficiency-grants-10000-euros-open</t>
  </si>
  <si>
    <t>Tecnologie Critiche ed Emergenti (STEP): Programma Nazionale Ricerca, Innovazione e Competitività 2021-2027</t>
  </si>
  <si>
    <t>Projects must concern industrial research and experimental development activities aimed at:
• Creating new products, processes, or services, or
• Significantly improving existing products, processes, or services by leveraging critical technologies identified in the STEP regulation.
Eligible Critical Technologies:
Digital Technologies: Development of deep tech solutions and innovative digital technologies that contribute to achieving the goals of the 2030 Digital Decade Strategic Program.
Clean and Efficient Technologies: Net-zero emissions technologies as defined in the Net-Zero Industry Regulation (including Photovoltaic and Solar Thermal, Electrolyzers and Fuel Cells, Onshore Wind Energy and Offshore Renewable Energy, Sustainable Biogas/Biomethane, Batteries and Storage Systems, Carbon Capture and Storage, Heat Pumps and Geothermal Energy, and Grid Technologies).
Biotechnologies: Biotechnological applications for the development of medicines included in the Union's list of critical medicines and their components.</t>
  </si>
  <si>
    <t>https://www.mimit.gov.it/it/incentivi/fondo-per-la-crescita-sostenibile-step-pn-ric-2021-27</t>
  </si>
  <si>
    <t>FER 2</t>
  </si>
  <si>
    <t>On-bill financing (OBF)</t>
  </si>
  <si>
    <t xml:space="preserve">The aim of the scheme is to support electricity generation from innovative renewable energy plants or those with high generation costs (biogas-powered plants, biomass-powered plants, thermodynamic solar plants, geothermal power plants, offshore wind farms, floating photovoltaic solar plants (both offshore and on inland waters), tidal energy-powered plants, wave energy, and other forms of marine energy) and with low environmental impact. Total amount of new installed capacity power is 4,6 GW.
</t>
  </si>
  <si>
    <t xml:space="preserve">Threshold of 4,6 GW of new installed generation power </t>
  </si>
  <si>
    <t>Beneficiary plants receive an incentive for each produced kWh, according to the type of renewable source and to the results of downward auctions</t>
  </si>
  <si>
    <t>https://www.mase.gov.it/notizie/energia-mase-pubblicato-il-decreto-fer2</t>
  </si>
  <si>
    <t>FER X</t>
  </si>
  <si>
    <t xml:space="preserve">The aim of the scheme is to support electricity generation from mature renewable energy technologies with barely competitive generation costs (biogas-powered plants fed with gas from water treatment facilities, wind farms, photovoltaic power plants,  hydroelectric power plants). Total amount of new installed capacity power is 17,65 GW.
</t>
  </si>
  <si>
    <t xml:space="preserve">Threshold of 17,65 GW of new installed generation power </t>
  </si>
  <si>
    <t>ONGOING</t>
  </si>
  <si>
    <t>Incentives for agrivoltaic system</t>
  </si>
  <si>
    <t>The aim of the scheme is to support electricity production from agrivoltaic plants: ground-mounted photovoltaic plants that are installed combining and integrating both energy production and agricultural operations</t>
  </si>
  <si>
    <t xml:space="preserve">Beneficiary plants receive an incentive for each produced kWh, according to the size of the plant </t>
  </si>
  <si>
    <t>https://www.mase.gov.it/comunicati/energia-il-mase-pubblica-il-decreto-di-incentivo-allagrivoltaico-innovativo</t>
  </si>
  <si>
    <t xml:space="preserve">Decreto CACER </t>
  </si>
  <si>
    <t>This action aims to spread and develop the creation  of collective selfconsumption configurations from renewable energy sources (CACER). Renewable energy communities belongs to CACER family.</t>
  </si>
  <si>
    <t xml:space="preserve">Threshold of 5 GW of new installed generation power </t>
  </si>
  <si>
    <t>CACERs receive an incentive for each kWh produced from renewable source and shared among members of the configuration</t>
  </si>
  <si>
    <t>Other</t>
  </si>
  <si>
    <t>Large enterprises cannot be member of a CACER configuration</t>
  </si>
  <si>
    <t>Ayudas para actuaciones de eficiencia energética en PYME y gran empresa del sector industrial</t>
  </si>
  <si>
    <t>Spain</t>
  </si>
  <si>
    <t>Purpose: To encourage and promote the implementation of actions in SMEs and large companies in the industrial sector that reduce carbon dioxide emissions and final energy consumption, by improving energy efficiency.
Addressed to:
• Small, medium and large companies in the industrial sector.
• Energy service companies contracted by previous companies.
Eligible measures:
•  Improvement of technology in industrial equipment and processes: Replacing energy-consuming equipment, installations and auxiliary systems with others that reduce final energy consumption and CO2 emissions
•  Implementation of energy management system: Medición consumo de energía, Instalación de elementos de regulación y control, Implementación de sistemas informáticos</t>
  </si>
  <si>
    <t>4.680.201,42€
5.701.996,67 €
5.833.200,00 €</t>
  </si>
  <si>
    <t>The maximum amount of aid for each action will be the lowest of the following three:
· 30% of the eligible investment of the project.
· Applicable percentage on the eligible cost depending on the region where the project is located and type of promoting company (large, medium or small).
· The maximum amount of aid per application will be €750,000.</t>
  </si>
  <si>
    <t>https://www.navarra.es/es/tramites/on/-/line/Ayudas-para-actuaciones-de-eficiencia-energetica-en-PYME-y-gran-empresa-del-sector-industrial</t>
  </si>
  <si>
    <t>Ayudas para la implantación de instalaciones de energías renovables térmicas</t>
  </si>
  <si>
    <t>Programmes: Promote the deployment and incorporation of thermal renewable energies in the sectors of the economy, the residential sector, and the public sector, to advance towards the objectives of decarbonisation of the economy while consolidating its competitiveness in the market.
Adressed to:
• Incentive programme 1: Installation of thermal renewable energy installations in the industrial, agricultural, services and/or other sectors of the economy, including the residential sector.
• Incentive programme 2: Installation of thermal renewable energy installations in non-residential buildings, establishments and infrastructures of the public sector.
Elegible measures:
New renewable thermal installations, extensions and replacements of existing production systems that supply any of the following applications (for guidance and not limitation).
• Thermal applications for the production of cold and/or heat in buildings.
• Low, medium and high temperature applications in production processes or other thermal applications.
The following will not be covered by this aid programme:
• Heat pumps whose purpose is to function as a dehumidifying unit.
• Equipment for generating industrial cold.</t>
  </si>
  <si>
    <t xml:space="preserve"> 2.574.576€
 2.810.781,5€
5.555.610,00 €</t>
  </si>
  <si>
    <t>Incentive programme 1: 
. Large company: 35%
. Medium company: 40%
. Small company: 45%</t>
  </si>
  <si>
    <t>Individualized evaluation: applications are processed in strict order of submission until funds are exhausted.</t>
  </si>
  <si>
    <t>https://www.navarra.es/es/tramites/on/-/line/ayudas-para-la-implantacion-de-instalaciones-de-energias-renovables-termicas</t>
  </si>
  <si>
    <t>Ayudas al autoconsumo y al almacenamiento con fuentes de energía renovable</t>
  </si>
  <si>
    <t>Purpose: Encourage self-consumption and storage, with renewable energy sources.
Six programmes. For industry:
. Program 2: Implementation of self-consumption facilities with
renewable energy sources in other productive sectors of the economy, with or without storage
. Program 3: Incorporation of storage in self-consumption facilities with renewable energy sources already existing in the service sector and other productive sectors.
Elegible measures:
• Equipment and materials (Photovoltaic, mini-wind, Geothermal, solar thermal, biomass, aerothermal, storage, etc.).
• Civil works.
• Electromechanical, hydraulic or control equipment.
• Monitoring and management systems.
• Drafting of projects and technical reports.
• Facultative management.
• And other actions.</t>
  </si>
  <si>
    <t>Programme 2:
Between €300 and €3350/kWp depending on:
· The type of installation (photovoltaic or wind),
· Its power
· And the size of the company
Between 45% and 65% for storage installations.
Programme 3:
Between 45% and 65% depending on the power and size of the company.</t>
  </si>
  <si>
    <t>The grant is made through individual evaluation, in the order of presentation until the funds are exhausted.</t>
  </si>
  <si>
    <t>https://www.navarra.es/es/tramites/on/-/line/Ayudas-al-autoconsumo-y-al-almacenamiento-con-fuentes-de-energia-renovable</t>
  </si>
  <si>
    <t xml:space="preserve">Programa de incentivos ligados a la movilidad eléctrica (Programa MOVES III) </t>
  </si>
  <si>
    <t>Purpose: Encourage actions that seek to rationalize energy consumption and reduce dependence on oil in the transport of goods and mobility of people.
Eligible measures:
· Acquisition of electric and plug-in hybrid vehicles
and fuel cells.
· Installation of charging points.</t>
  </si>
  <si>
    <t>https://www.navarra.es/es/tramites/on/-/line/programa-de-incentivos-ligados-a-la-movilidad-electrica-programa-moves-iii-2021</t>
  </si>
  <si>
    <t>Deducción fiscal por inversiones en instalaciones de energías renovables, vehículos eléctricos y sistemas de recarga</t>
  </si>
  <si>
    <t>Local/regional level (SP)</t>
  </si>
  <si>
    <t>Deductible actions:
. Investments in energy facilities: Electricity production only for self-consumption, Thermal production
. Investments in electric vehicle and charging infrastructure: electric vehicles, hybrid vehicles, bicycles, charging stations</t>
  </si>
  <si>
    <t>N.A</t>
  </si>
  <si>
    <t>. Renewable energy: 15-30%
. Vehicles:
Pure electric vehicles: 30%
Hybrid vehicles: 5%
. Recharching infrastructure:
15% recharging infrastructure if power is less than 7.4 kW
17% if power between 7.4 kW and 22 kW
20% if power between 22 kW and 50 kW</t>
  </si>
  <si>
    <t>N.A.</t>
  </si>
  <si>
    <t>Tax deductions are compatible with other aid and subsidies.</t>
  </si>
  <si>
    <t>https://www.navarra.es/es/tramites/on/-/line/Informe-de-inversiones-en-instalaciones-de-energias-renovables-y-en-sistemas-de-recarga</t>
  </si>
  <si>
    <t>Ayudas a explotaciones agropecuarias para la transición energética</t>
  </si>
  <si>
    <t>Actions in facilities that use energy from renewable sources for thermal use and electricity generation are eligible for subsidies.
Actions eligible for subsidies must be carried out on farms that are registered in the register of agricultural farms in Navarre (REAN). Additionally, pumping facilities and storage facilities that serve agricultural farms are also eligible for subsidies.
Only electrical energy installations that, according to current regulations, are intended for self-consumption are eligible, and may have storage systems, as well as self-consumption installations isolated from the grid.
In the case of biogas, eligible actions are investments made both for the generation and for the use of the biogas generated.</t>
  </si>
  <si>
    <t>. For aid under the Commission Regulation (EU) No. 651/2014 of 17 June 2014, the aid intensity will be:
Small company  65%
Medium-sized company  55%
Large company 45%
The maximum aid to be received by a beneficiary is 50.000 euros. In the event that there is sufficient credit, this limit will not be taken into account.
. For aid under the de minimis regime, 65% of the eligible expenditure up to a maximum of 20.000 euros</t>
  </si>
  <si>
    <t>Yes</t>
  </si>
  <si>
    <t>Recurrence Annual</t>
  </si>
  <si>
    <t>https://www.navarra.es/es/tramites/on/-/line/ayudas-a-explotaciones-agropecuarias-para-la-transicion-energetica</t>
  </si>
  <si>
    <t>Ayudas a comunidades energéticas para la transición energética</t>
  </si>
  <si>
    <t>Aimed at legally constituted and registered energy communities as of the deadline for submitting applications and which meet the requirements of the regulatory bases of the call.
Eligible actions:
. Participatory and constituent processes of energy communities.
. Planning, support and advice on actions of energy communities.
. Drafting of projects and investments in renewable energies, energy efficiency and sustainable and shared mobility.
. Investments in renewable energies, energy efficiency and sustainable and shared mobility.
. Development of agreements and/or transfers of spaces in favour of energy communities.
This measure will include the contracting of technical and/or legal assistance services necessary for the drafting of renewable energy, energy efficiency and/or sustainable and shared mobility projects.</t>
  </si>
  <si>
    <t xml:space="preserve">Measure 1: 70% + 10% with participation of PYME or local entity. Maximun 10.000 €
Measure 2: 75%+5%. Máximun 7.000 €
Measure 3: 75%+5%. Máximun 6.000 €
Measure 4: 25-55% depending on the type of action. +5%. Maximun 100.000
Measure 5: 75%+5%. Máximun 5.000 €
</t>
  </si>
  <si>
    <t>Communities</t>
  </si>
  <si>
    <t>https://www.navarra.es/es/tramites/on/-/line/ayudas-a-comunidades-energeticas-para-la-transicion-energetica</t>
  </si>
  <si>
    <t>Ayudas para la realización de planes de descarbonización en PYMEs y grandes empresas del sector industrial</t>
  </si>
  <si>
    <t xml:space="preserve">The purpose of the grants is to promote the implementation of decarbonisation plans in the different industrial sectors.
The decarbonisation plan must be a consultancy project aimed at developing a global strategy to achieve a more environmentally sustainable company, in which all levels and categories of the company must be involved, under the following premises:
. An energy transition based on energy efficiency.
. The maximisation of renewables.
. Neutrality in GHG emissions.
Aimed at: SMEs and large companies in the industrial sector.
</t>
  </si>
  <si>
    <t>. For aid under Commission Regulation (EU) No. 651/2014 of 17 June 2014:
Small business 60%
Medium-sized business 50%
Large business 40%
. For aid under the de minimis regime, 60% of the eligible expenditure
Maximum amount:
Small business 4.000
Medium business 7.000
Large business 10.000
+30% in the case of carrying out an energy audit.</t>
  </si>
  <si>
    <t>https://www.navarra.es/es/tramites/on/-/line/ayudas-para-realizar-planes-de-descarbonizacion-en-pymes-y-grandes-empresas-del-sector-industrial</t>
  </si>
  <si>
    <t>Ayudas para la implementación de actuaciones de descarbonización en el sector industrial 2025-2026</t>
  </si>
  <si>
    <t xml:space="preserve">Eligible actions:
A. Investments in replacing or improving equipment and facilities that reduce final energy consumption and CO2 emissions.
B. Implementation or improvement of energy management systems that reduce final energy consumption and CO2 emissions.
C. Implementation of photovoltaic technology electricity generation facilities for self-consumption as established in Royal Decree 244/2019. Only expenses related to the work necessary to connect the generation facility to the distribution network will be eligible for subsidies.
Aimed at: SMEs and large companies in the industrial sector.
</t>
  </si>
  <si>
    <t>Energy efficiency measures:
. For aid under the de minimis regime, 50% of the eligible expenditure and up to a maximum aid of 300.000 €.
. For aid under the regime of Commission Regulation (EU) No. 651/2014: Small company 50%, medium company 40%, large company 30%. Maximun 300.000 €.
Electrical self-consumption:
. For aid under the de minimis regime, 25%of the eligible expenditure and up to a maximum aid of 200.000 €.
. For aid under the regime of Commission Regulation (EU) No. 651/2014:  Small company 25%, medium company 20%, large company 15%. Maximun2300.000 €.</t>
  </si>
  <si>
    <t>Recurrence Biannual</t>
  </si>
  <si>
    <t>https://www.navarra.es/es/tramites/on/-/line/ayudas-para-la-implementacion-de-actuaciones-de-descarbonizacion-en-el-sector-industrial</t>
  </si>
  <si>
    <t>Ayudas para la realización de planes de transporte sostenible en empresas</t>
  </si>
  <si>
    <t>The implementation of sustainable transport plans is eligible for subsidies.
Sustainable transport plans can be implemented for a group of companies located in the same industrial estate.
In the event that the same sustainable transport plan is intended for more than one company, different applications can be made in the name of the different companies. The eligible expenditure and the maximum amount of aid corresponding to each application will be calculated based on the percentage of the total budget of the transport plan that is assigned to each company, in an agreement made between the parties.</t>
  </si>
  <si>
    <t>In the case of aid under Regulation (EU) No. 651/2014:
. Small business 60%
. Medium-sized business 50%
. Large business 40%
For aid under the de minimis regime, 60% of the eligible expenditure.
Maximun ammount: small company 5.000 €, medium company 7.500 €, large company 10.000 €</t>
  </si>
  <si>
    <t>https://www.navarra.es/es/tramites/on/-/line/ayudas-para-la-realizacion-de-planes-de-transporte-sostenible-en-empresas</t>
  </si>
  <si>
    <t>Solicitud de emisión de certificados de ahorro energético (CAE)</t>
  </si>
  <si>
    <r>
      <t xml:space="preserve">Addressed to:
. Obligated subjects: energy companies (gas and electricity retailers and wholesale operators of petroleum products and LPG) that are obliged to achieve a certain amount of energy savings per year. These companies can fulfil their obligation by paying into the National Energy Efficiency Fund (managed by the IDAE and whose funds are allocated to lines of aid for this type of projects) or by liquidating </t>
    </r>
    <r>
      <rPr>
        <b/>
        <sz val="11"/>
        <color theme="1"/>
        <rFont val="Tahoma"/>
        <family val="2"/>
      </rPr>
      <t>CAE (Energy Saving Certificate)</t>
    </r>
    <r>
      <rPr>
        <sz val="11"/>
        <color theme="1"/>
        <rFont val="Tahoma"/>
        <family val="2"/>
      </rPr>
      <t>, which they generate themselves or obtain on the market.
. Delegated subjects: companies that can help obliged subjects to obtain CAE, committing to them to liquidate a certain amount of CAE on their behalf each year.
Actions that have been carried out from 26 January 2023 (inclusive) and that comply with the requirements established by the Energy Efficiency Directive and other regulations will be eligible to generate CAE.
Only obliged subjects and delegated subjects may request the emission of CAE, after having previously obtained a favourable verification opinion issued by an energy savings verifier for the action or actions corresponding to the request.
These actions may be standardised (those that are easily replicable, included in the Catalogue of standardised measures) or singular (those that are more complex or particular, not included in the Catalogue).</t>
    </r>
  </si>
  <si>
    <t>https://www.navarra.es/es/tramites/on/-/line/solicitud-de-emision-de-certificados-de-ahorro-energetico-cae</t>
  </si>
  <si>
    <t xml:space="preserve">Ayudas a la inversión en industrias agroalimentarias </t>
  </si>
  <si>
    <t xml:space="preserve">They are clasified ans "environmental aids" and "competitiveness aids".
Aid for investment projects that show positive progress in certain aspects, including energy efficiency and the use of inputs, and environmental protection.
</t>
  </si>
  <si>
    <t>The intensity of the aid is determined based on the type of company (large, SME) and the line of aid.
Minimal budget for the project to be elegible is also stablished, depending on the number of employees.</t>
  </si>
  <si>
    <t>The procedure for granting these grants is based on competitive bidding, so a comparison is made of the applications submitted in order to establish a priority between them for each line of aid.
Recurrence Annual</t>
  </si>
  <si>
    <t>https://www.navarra.es/es/tramites/on/-/line/ayudas-a-la-inversion-en-industrias-agroalimentarias-2025</t>
  </si>
  <si>
    <t>Ayudas a la inversión en PYMES industriales</t>
  </si>
  <si>
    <t>The purpose of these aids is to encourage investment in SME companies in Navarra, in order to strengthen sustainable growth, competitiveness and job creation.
Fishery and aquaculture products processing sector is included. Not included other products listed in Annex I of the TFEU. nor the activities of transformation, commercialization or development of agricultural products
Porpose of the investments:
.The creation of a new establishment.
.The expansion of an existing establishment.
.The diversification of the production of an establishment into new additional products.
.An essential change in the general production process of an existing establishment.
.The acquisition of assets belonging to an establishment.
Minimal investment: Micro companies 15.000 €, small companies 50.000€, medioum companies 100.000€</t>
  </si>
  <si>
    <t>Micro companies 20%
Small companies 18%
Medioum companies 10%
Maximun  for each company 400.000 €</t>
  </si>
  <si>
    <t>https://www.navarra.es/es/tramites/on/-/line/ayudas-a-la-inversion-en-pymes-industriales-2025</t>
  </si>
  <si>
    <t>Ayudas a la inversión en grandes empresas industriales</t>
  </si>
  <si>
    <t>The purpose of these aids is to encourage investment in large industrial companies in Navarra, in order to strengthen sustainable growth, competitiveness and job creation.
Fishery and aquaculture products processing sector is included. Not included other products listed in Annex I of the TFEU.
These investment projects include those aimed at improving the efficiency of industrial processes.
The investment must be bigger than 300.000€.</t>
  </si>
  <si>
    <t>T10% of the eligible budget of the investment project, with a limit of 200.000 € per investment project.
Each company may request aid for one investment project per establishment, with the maximum aid that a company may receive in total being 200.000 euros.</t>
  </si>
  <si>
    <t>Large companies</t>
  </si>
  <si>
    <t>https://www.navarra.es/es/tramites/on/-/line/ayudas-a-la-inversion-en-grandes-empresas-industriales-2025</t>
  </si>
  <si>
    <t>Ayudas para la mejora de la competitividad</t>
  </si>
  <si>
    <t>Projects aimed at improving business competitiveness are eligible for support.
Projects may be individual (those carried out by a single company) or cooperative (those in which two or more companies participate) and must be related to one of the following areas:
1. Strategy
2. Organization and management
3. Process-product
4. Circular economy
5. Market
6. Social innovation:
7. Other actions</t>
  </si>
  <si>
    <t>45-60% of the budget
The maximum amount of subsidy per company will be 25.000 euros</t>
  </si>
  <si>
    <t>https://www.navarra.es/es/tramites/on/-/line/ayudas-para-la-mejora-de-la-competitividad-2025</t>
  </si>
  <si>
    <t>Ayudas para consumidores electrointensivos</t>
  </si>
  <si>
    <t>Compensation mechanism for Electro-Intensive Consumers belonging to sectors defined in Royal Decree 1106/2020 (in which there are some sectors NACE 10 and 11), of December 15, based on the intensity of their electricity use and their exposure to international trade.
Private companies that have the certification of electro-intensive consumer, may benefit from the aid.
Beneficiaries of the aid must comply with several obligations: ISO 50001, improve energy performance in certain conditions, report, etc.</t>
  </si>
  <si>
    <t>The maximum aid will be up to 85 % of the part corresponding to the financing of support for electricity from renewable sources, high-efficiency cogeneration or compensation for the additional cost of financing of non-peninsular territories of electro-intensive consumers included in the charges corresponding to consumption intended for activities in the listed sectors.</t>
  </si>
  <si>
    <t>Subsidies awarded through a competitive process among all those who have applied to be beneficiaries.
The maximum global amount allocated to subsidies in this call will be prorated among all the beneficiaries.
Recurrence Annual</t>
  </si>
  <si>
    <t>https://www.mintur.gob.es/portalayudas/consumidores-electrointensivos/Paginas/index.aspx</t>
  </si>
  <si>
    <t>Subvención para la transformación productiva de personas autónomas y microempresas hacia la economía verde y digital (MRR)</t>
  </si>
  <si>
    <t>The aim is to facilitate the maintenance of employment for self-employed persons and micro-enterprises that carry out actions to promote the productive transformation of businesses towards the green and digital economy.
Self-employed persons and micro-enterprises.</t>
  </si>
  <si>
    <t>Individuals</t>
  </si>
  <si>
    <t>https://www.navarra.es/es/tramites/on/-/line/subvencion-para-la-transformacion-productiva-de-personas-autonomas-y-microempresas-hacia-la-economia-verde-y-digital-mrr
https://bon.navarra.es/es/anuncio/-/texto/2023/109/32</t>
  </si>
  <si>
    <t>Programma Regionale FESR Lazio 2021-2027 - Obiettivo specifico 2.2. - Azione 2.2.3 Sostegno alle comunità energetiche. Approvazione dell'Avviso pubblico "Sostegno agli investimenti delle Comunità energetiche rinnovabili</t>
  </si>
  <si>
    <t>The notice promoted by the Lazio Region supports the establishment and enhancement of plants for the production of shared electricity from renewable energy sources (RES), serving Renewable Energy Communities (RECs) as defined in Article 31 of Legislative Decree 199/2021. The support for investments in RECs is part of the Region's priority commitments to achieve the following objectives:
Environmental: Encouraging the spread of RES, reducing greenhouse gas emissions, and contributing to the mitigation of climate change.
Energy and Economic: Addressing energy poverty through self-generation of electricity from RES.
Social: Promoting models of inclusion and collaboration involving vulnerable and disadvantaged individuals.
Eligible interventions include the construction or enhancement of plants (UP) powered by renewable sources, as defined in Article 2, paragraph 1, letter a) of CACER Decree 414/2023.</t>
  </si>
  <si>
    <t>35-40%</t>
  </si>
  <si>
    <t>For the plants/UP related to the REC beneficiary's configuration, a 35% contribution is recognized, based on the lower of the following two amounts:
The actual eligible expenses incurred for the operation, which include the expenses listed in Article 6 "Eligible Expenses" for each eligible plant/UP indicated in the funding application.
The eligible maximum expense for the operation, which is the sum of the maximum reference investment costs for each eligible plant/UP, calculated according to Annex 2 "Eligible Expenses" of CACER Decree 414/2023 and Appendix E of the TIAD Operational Rules (Annex 1 to the mentioned Decree).
The maximum eligible expenses for plants/UP are:
€1,500/kW for plants/UP up to 20 kW.
€1,200/kW for plants/UP over 20 kW and up to 200 kW.
€1,100/kW for plants/UP over 200 kW and up to 600 kW.
€1,050/kW for plants/UP over 600 kW and up to 1,000 kW.
The support percentage can be increased by 5% if one or more of the following conditions apply:
Participation in the REC by vulnerable groups such as economically disadvantaged people, couples under 35, or individuals with physical disabilities.
Participation of local territorial entities that have approved integrated climate adaptation and mitigation strategies or provided roofs of public buildings or public areas for the installation of RES plants.
The REC implements social inclusion and solidarity projects, potentially in collaboration with local authorities, religious bodies, or third-sector entities.
The operation is located in areas affected by the seismic events of August 24, 2016, and subsequent ones.
The total grant to the REC is non-repayable, with a minimum of €200,000 and a maximum of €1,500,000.
Eligibility: Applications can only be submitted by RECs located in Lazio, established in accordance with Directive 2018/2001/EU and national implementing regulations (Legislative Decree no. 199/2021, CACER Decree 414/2023, and Directorial Decree no. 22 of February 23, 2024).
Exclusions:
Plants/UP located in municipalities with fewer than 5,000 residents, based on the latest ISTAT census.
RECs with public law status benefit from funding through the FESR 2021-2027 if plants/UP are located in municipalities within areas A and B of the PSR zoning, or in area C with a population exceeding 20,000.
If plants/UP are located in municipalities outside these zones, they benefit from regional budget funds.
The support is provided through FESR 2021-2027 funds, or, in case of exhaustion, from regional budget funds.</t>
  </si>
  <si>
    <t>https://www.lazioinnova.it/bandi/sostegno-agli-investimenti-delle-comunita-energetiche-rinnovabili-2024/</t>
  </si>
  <si>
    <t xml:space="preserve">Decreto FER 2   </t>
  </si>
  <si>
    <t>The incentives are granted in the form of tariffs, defined through competitive auction procedures. For plants up to 300 kW, a single tariff is provided. For larger plants, the incentive is calculated as the difference between the applicable tariff and the zonal electricity price. The decree specifies the eligible projects, including new plants with innovative technologies, the refurbishment of traditional geothermal plants with innovations, and floating offshore and inland water plants. Expenditures strictly related to the construction and commissioning of plants are eligible, including equipment, civil works, necessary infrastructures, and permits.</t>
  </si>
  <si>
    <t>N/A (allocated through competitive procedures)</t>
  </si>
  <si>
    <t>35% (minimum, based on eligible costs and project characteristics)</t>
  </si>
  <si>
    <t>Energy Service Provider</t>
  </si>
  <si>
    <t>The program supports energy transition objectives and the reduction of greenhouse gas emissions, with a total estimated production of 15 TWh of additional renewable energy from 2024 to 2028. The process involves participation in competitive procedures, with the GSE evaluating all offers and selecting the best ones.
Recurrence:Periodically, with public procedures announced by the GSE from 2024 to 2028</t>
  </si>
  <si>
    <t>https://www.gse.it/servizi-per-te/fonti-rinnovabili/fer2</t>
  </si>
  <si>
    <t>EasyPOC</t>
  </si>
  <si>
    <t>Local/regional level (FR)</t>
  </si>
  <si>
    <t>EasyPOC helps secure the company in the first step of the development process for a high-tech innovation. It is adressed to SMEs and large companies (less than 2000 employees). all industrial sectors are targeted, ioncluding agri-food. The funding scheme allows for allows for 100% funding of the technological feasibility study and/or the development of a proof of concept (POC), relying on th expertise of CEA Tech in the fields of: Digital technology, Health, and  Energy.  CEA Tech is a a technological research division within a national research center</t>
  </si>
  <si>
    <t>Only adressing companies with headquarters in the Auvergne Rhône Alpes region
Recurrence Annual</t>
  </si>
  <si>
    <t>https://campusnumerique.auvergnerhonealpes.fr/article/programme-easypoc/</t>
  </si>
  <si>
    <t>Appel à projets pour accélérer la Transition juste des Bouches-du-Rhône</t>
  </si>
  <si>
    <t>The call for projects addresses the "Climate-Neutral Economy" component of the Territorial Just Transition Plan. The objective is to transform the linear industrial model into a circular, resource-efficient, decarbonized, and job-generating industrial model.
Three types of supported actions:
- Optimizing the material cycle
- Adopting an efficient, clean, and competitive energy mix
- Innovating for industrial ecology</t>
  </si>
  <si>
    <t xml:space="preserve">between 40 and 70% </t>
  </si>
  <si>
    <t>Call for projects launched in the framewrok of the OP FEDER-FSE+-FTJ 2021-2027. Target beneficiaries located only in the Bouches du Rhône department. Open to all types of companies + fondations, NGOs, public bodies, research and training organizations.
Recurrence:Periodically, with public procedures announced by the GSE from 2024 to 2028</t>
  </si>
  <si>
    <t>https://pole-innovalliance.com/appel-a-projet/nouvel-appel-a-projets-pour-accelerer-la-transition-juste-des-bouches-du-rhone/</t>
  </si>
  <si>
    <t>Sud Développement</t>
  </si>
  <si>
    <t xml:space="preserve">Regional grant scheme to support business investements to accelerating the growth of the regional businesses. Supported projects involve productive investments contributing to the development of the region’s strategic sectors (including agri-food) and/or the Climate Pla; are aligned with a logic of acceleration and strong growth and/or undergoing a major transition in digital, technological, energy, or ecological aspect. </t>
  </si>
  <si>
    <t>Investment grant ranging from €100,000 to €500,000 or a repayable advance (with a deferral of one to two years) ranging from €100,000 to €1,000,000, corresponding to 20% of the total eligible expenses</t>
  </si>
  <si>
    <t>the grant scheme is linked to the regional aid "Parcours Sud Industrie 4.0 Carbone" (see row below)</t>
  </si>
  <si>
    <t>https://www.maregionsud.fr/vos-aides/detail/sud-developpement</t>
  </si>
  <si>
    <t>Parcours Sud Industrie 4.0 Carbone</t>
  </si>
  <si>
    <t>the regional aide takes the form of a support programme structures around 3 modules: 
Awareness and Diagnosis Module: Defines the company's modernization roadmap, assesses its maturity level regarding Industry 4.0 competitiveness drivers (connected objects and industrial internet, advanced production technologies, new approaches to work, etc.), and identifies growth opportunities related to the energy and ecological transition and decarbonization (short supply chains, energy efficiency, industrial decarbonization). This module is 100% funded by the Sud Region.
Support Module:Aims to define at least one priority transformation project with a positive impact on the energy transition and decarbonization, while identifying suitable technological or service-based solutions. This support consists of 5 to 12 days of expert consultancy and is covered by the company.
Financing Module:Grants an investment subsidy ranging from €100,000 to €500,000, covering 35% of the total eligible expenses, based on the Industry 4.0 decarbonization transformation roadmap.</t>
  </si>
  <si>
    <t>Grants an investment subsidy ranging from €100,000 to €500,000, covering 35% of the total eligible expenses, based on the Industry 4.0 decarbonization transformation roadmap.</t>
  </si>
  <si>
    <t>adressed to all sectors, agri-food included</t>
  </si>
  <si>
    <t>https://www.maregionsud.fr/vos-aides/detail/parcours-sud-industrie-40-carbone</t>
  </si>
  <si>
    <t>EENERGY</t>
  </si>
  <si>
    <t>Funding for equipment contributing to the energy transition (e.g., photovoltaic panels, machine replacement, waste heat recovery, etc.).
Expected deliverable: Achieve at least a 5% reduction in your energy consumption.</t>
  </si>
  <si>
    <t>Cascade funding launched by the EEN Network
Call Launched 2 times</t>
  </si>
  <si>
    <t xml:space="preserve"> Grands projets industriels de décarbonation » - France 2030</t>
  </si>
  <si>
    <t>Energy Supply Contracting (ESC)</t>
  </si>
  <si>
    <t>France</t>
  </si>
  <si>
    <t xml:space="preserve">The Large Industrial Decarbonization Projects call for tenders aims to support the acceleration of industrial decarbonization in France and the development of the most ambitious decarbonization technologies to meet the aforementioned European and national goals. It is particularly intended to accelerate the decarbonization of the most emitting and hardest-to-decarbonize industrial sectors and sites, while enabling the emergence of decarbonization solutions at the most cost-effective price. </t>
  </si>
  <si>
    <t>The Call for Tenders is addressed to companies that responded to the public consultation on the tender project, which took place from June 26 to September 30, 2024.</t>
  </si>
  <si>
    <t>https://agirpourlatransition.ademe.fr/entreprises/aides-financieres/20241219/appel-doffres-grands-projets-industriels-decarbonation-2024</t>
  </si>
  <si>
    <t>SUD PRET CLIMAT</t>
  </si>
  <si>
    <t>Private funding (including debt financing)</t>
  </si>
  <si>
    <t>Loan scheme that allows for financing intangible expenses related to the company's energy or ecological transition: i) the increase in working capital required for a development program; II) Intangible investments; compliance costs, recruitment and training, prospecting expenses, advertising costs iii) Material investments with low collateral value.</t>
  </si>
  <si>
    <t xml:space="preserve">Open to +3 years old SMEs </t>
  </si>
  <si>
    <t>https://entreprises.maregionsud.fr/financement/sud-entreprises/sud-pret-climat</t>
  </si>
  <si>
    <t>Tremplin pour la transition écologique des PME</t>
  </si>
  <si>
    <t xml:space="preserve">Fast financing of investments and studies to support the evolution of businesses in line with the ecological transition. The aid supports, amongts others, business projects related lminked with decarbonisation </t>
  </si>
  <si>
    <t>The amount of the aid requested must be higher than € 5k and lower than €200k</t>
  </si>
  <si>
    <t>https://agirpourlatransition.ademe.fr/entreprises/aides-financieres/2025/tremplin-transition-ecologique-pme</t>
  </si>
  <si>
    <t>Installations de production de chaleur et de froid renouvelable à partir de géothermie de surface et d'aérothermie</t>
  </si>
  <si>
    <t>The aid finances the installation of heat and cold production system using surface geothermal energy or aerothermal energy. ADEME, the funding authority, can support the following operations with a minimum renewable heat production of 25 MWh/year: (i) surface geothermal energy with heat pumps on shallow aquifers, on geothermal probe fields, on energy geostructures, on compact geothermal exchangers, or on thermoactive pavements; (ii)installations using the same principles as geothermal energy but utilizing wastewater, seawater, surface water, or thermal waters through heat pumps; aerothermal energy, only air/water heat pumps.
Surface geothermal or aerothermal operations supported by ADEME can be dedicated to a building (or process) or be connected to a heating and/or cooling network.
Low-power installations are supported only within the framework of renewable heat contracts (renewable heat production &lt; 25 MWh/year).</t>
  </si>
  <si>
    <t>45-65%</t>
  </si>
  <si>
    <t>Adressed to companies, local public authorities, NGOs, public institutions
Recurrence Annual</t>
  </si>
  <si>
    <t>https://agirpourlatransition.ademe.fr/entreprises/aides-financieres/2025/installations-production-chaleur-froid-renouvelable-a-partir-geothermie</t>
  </si>
  <si>
    <t xml:space="preserve">Agevolazione per Autoproduzione di Energia da Fonti Rinnovabili nelle PMI </t>
  </si>
  <si>
    <t>The measure "Support for the Self-Production of Energy from Renewable Sources in SMEs - FER" provides grants for investment programs by small and medium-sized enterprises aimed at the self-production of electricity generated from solar photovoltaic or small wind power plants, for immediate self-consumption and for energy storage systems behind the meter for deferred self-consumption.</t>
  </si>
  <si>
    <t>30-50%</t>
  </si>
  <si>
    <t>Who it is addressed to
The incentive is aimed at SMEs throughout Italy, excluding businesses operating in the coal sector and the primary production of agricultural products, fishing, and aquaculture.
Enterprises whose activities do not ensure compliance with the DNSH principle, as per Article 17 of Regulation (EU) No. 852/2020 of the European Parliament and Council of June 18, 2020, are not eligible for benefits.
The incentives
A total of 320 million euros is available, with 40% reserved for the regions of Abruzzo, Basilicata, Calabria, Campania, Molise, Puglia, Sardinia, and Sicily, and another 40% for micro and small enterprises.
The incentives are granted based on a ranking and assigned to investment programs with eligible expenses ranging from a minimum of 30,000 euros to a maximum of one million euros, at the following maximum rates:
30% for medium-sized enterprises
40% for micro and small enterprises
30% for any additional electricity storage component of the investment
50% for the ex-ante energy diagnosis required for planning the interventions outlined in the decree.</t>
  </si>
  <si>
    <t>https://www.invitalia.it/cosa-facciamo/rafforziamo-le-imprese/sostegno-autoproduzione-energia-rinnovabile-pmi</t>
  </si>
  <si>
    <t>Environmental credit</t>
  </si>
  <si>
    <t>Bank Loan</t>
  </si>
  <si>
    <t>Poland</t>
  </si>
  <si>
    <t xml:space="preserve">Under the measure, entrepreneurs will be able to carry out investments in broadly understood energy efficiency, related to energy saving, including thermo-modernisation of buildings, as well as changing the sources of energy used to more ecological ones and replacing equipment, installations or technological lines to more energy-efficient ones. 
Public support constitutes an ecological bonus - a subsidy constituting a refund of the capital part of the ecological loan intended to cover the eligible costs incurred by the beneficiary for the implementation of the above investment.
</t>
  </si>
  <si>
    <t xml:space="preserve">95.000.000,00 PLN
Planned increase in allocation </t>
  </si>
  <si>
    <t>15-80%</t>
  </si>
  <si>
    <t>08/01/2026 or UNTIL RESOURCES LAST</t>
  </si>
  <si>
    <t>Periodically, with public procedures announced by the BGK from 2024 to 2026</t>
  </si>
  <si>
    <t>Kredyt ekologiczny</t>
  </si>
  <si>
    <t>ECOEnergyIII Loan</t>
  </si>
  <si>
    <t>Local/regional level (PO)</t>
  </si>
  <si>
    <t>The Financial Instrument Eco-Energy Loan III provides direct support to Final Recipients (micro, small and medium-sized enterprises) for the financing of investment projects implemented at Final Recipients in the territory of the Wielkopolskie Voivodship, which aim to reduce the negative impact on the environment, including the improvement of air quality, in particular with regard to:
- production, transport, storage or use of hydrogen,
- improvement of energy efficiency,
- production of energy from RES,
- purchase of low-emission means of transport for business purposes.</t>
  </si>
  <si>
    <t>10.000.000,00 PLN</t>
  </si>
  <si>
    <t>Pożyczka EKOenergetyczna III - WFR</t>
  </si>
  <si>
    <t>Electricity storages and related infrastructure to improve the stability of the Polish electricity grid</t>
  </si>
  <si>
    <t>Mixed Financing</t>
  </si>
  <si>
    <t>Construction of electricity storage facilities with a capacity of no less than 2 MW and a capacity of no less than 4 MWh (including battery containers, inverters, transformers, installation of battery modules, support systems) together with testing and acceptance of the storage facilities (obligatory scope);
construction of the grid connection and associated infrastructure (optional scope);
configuration and adaptation of the storage facility (optional scope).</t>
  </si>
  <si>
    <t>4.150.000.000,00 PLN</t>
  </si>
  <si>
    <t>in the form of a grant - up to 45 per cent of the total investment costs (an additional 10 per cent for a medium-sized enterprise and 20 per cent for a small enterprise); in the form of a loan on preferential or market terms up to 100 per cent of the eligible costs.</t>
  </si>
  <si>
    <t>Corporate Sectors</t>
  </si>
  <si>
    <t>The budget for the programme in the form of grants and loans is PLN 4.15 billion.
For grants - up to PLN 3,735,000,000 and for loans - PLN 415,000,000.</t>
  </si>
  <si>
    <t>Rusza nabór wniosków na dofinansowanie magazynów energii z budżetem 4 mld zł - Narodowy Fundusz Ochrony Środowiska i Gospodarki Wodnej - Portal Gov.pl</t>
  </si>
  <si>
    <t>Digitisation of district heating networks</t>
  </si>
  <si>
    <t>The aim of the Digitisation of District Heating Networks programme is to support investments that will reduce heat losses on the network. This is made possible by equipping the network with measuring devices, data transmission means and applications that provide decision support for optimal control of network operation under normal operating conditions as well as under emergency conditions. The primary task of such a network is to support all processes related to its efficient operation. The budget for the Digitisation of District Heating Networks programme in the form of grants and loans is PLN 500 million. Co-financing can be obtained by energy enterprises with licensed business activity in the field of heat transmission and distribution.</t>
  </si>
  <si>
    <t>500.000.000,00 PLN</t>
  </si>
  <si>
    <t>Under the 3rd call, it is possible to apply for PLN 160 million, including: PLN 80 million non-refundable grant (subsidy) and PLN 80 million repayable grant (loan)</t>
  </si>
  <si>
    <t>https://www.gov.pl/web/nfosigw/efektywne-i-niezawodne-ogrzewanie---ruszyl-iii-nabor-wnioskow-o-dofinansowanie-w-ramach-programu-priorytetowego-digitalizacja-sieci-cieplowniczych</t>
  </si>
  <si>
    <t>Measure 10.7.1 Development of value chain cooperation (grant)</t>
  </si>
  <si>
    <t>The support is directed to the implementation of investment activities to strengthen the market position of the SME sector in rural areas (in local markets), to influence the diversification and shortening of food chain stages, and to promote cooperation within the value chain through the obligation to sign supply contracts between farmers and the processing industry.
Support is granted in two areas:
- Area A - processing and marketing of agricultural products (SMEs)
- Area B - processing and marketing of organic agricultural products (SMEs)
The intervention supports tangible and intangible investments concerning:
- construction of buildings or structures,
- purchase of technology for the processing of agricultural products or marketing of agricultural products (including storage, sorting, packaging, preparation for sale - only in the case of organized forms of cooperation among farmers),
- environmental protection,
- infrastructure for processing food waste into bio-components or processing by-products of agricultural products.</t>
  </si>
  <si>
    <t xml:space="preserve">MAX. 10.000.000,00 PLN
MIN. 100.000,00 PLN
</t>
  </si>
  <si>
    <t>Area A:
- up to 50% of the eligible costs of the operation.
- up to 60% of the eligible costs of the operation for beneficiaries carrying out activities in the form of organized forms of cooperation between farmers (as above).
Area B:
- up to 60% of the eligible costs of the operation.</t>
  </si>
  <si>
    <t>4TH QUARTER 2025</t>
  </si>
  <si>
    <t>I.10.7.1 Rozwój współpracy w ramach łańcucha wartości (dotacja) - poza gospodarstwem - Ministerstwo Rolnictwa i Rozwoju Wsi - Portal Gov.pl</t>
  </si>
  <si>
    <t>Measure 10.1.1 Investments in agricultural holdings that enhance competitiveness (grant)</t>
  </si>
  <si>
    <t>The aim of the intervention is to increase market orientation and competitiveness of farms through:
- rationalization of production technologies,
- introduction of modern, including digital, technologies or innovations,
- change of production profile,
- improvement of production quality,
- increase of added product value.
Under the intervention, it will be possible to implement operations in four areas:
Area A Animal production operations involving:
- applying precision agriculture solutions to buildings or structures used for animal production.
Area B Operations for organic production on farms engaged in organic production involving:
- construction or modernization of buildings or structures for organic production using modern technologies,
- use of precision agriculture solutions, including in buildings or structures for organic production,
- providing paddocks and pastures for animals, including with the use of innovative solutions,
- increasing the profitability of production through consumer-safe and efficient extension of the shelf life of products, storage and better preparation for sale,
- purchase or leasing, completed with transfer of ownership, of new machinery, equipment, equipment for organic agricultural production,
- construction or purchase of elements of technical infrastructure directly affecting the conditions of agricultural activity.
Aid in Area B applies to farms engaged in organic production for the market, where at least 80% of the agricultural area or at least 50% of the agricultural area and all animal production to which the operation relates are covered by the organic farming system on the date of application for aid. Sales of organic products from the farm must be reported.
Area C On-farm agricultural production operations to increase the profitability of production through consumer-safe and efficient extension of the shelf life of products, storage and better preparation for sale (including direct sale), operations involving the construction or modernization of buildings or structures or the purchase of new equipment for: preparation, storage, cleaning, sorting, calibration, packaging of agricultural products.
Area C On-farm agricultural production operations to increase the profitability of production through consumer-safe and efficient extension of the shelf life of products, storage and better preparation for sale (including direct sale), operations involving the construction or modernization of buildings or structures or the purchase of new equipment for: preparation, storage, cleaning, sorting, calibration, packaging of agricultural products.
Area D Crop production operations involving the purchase of harvesting machinery.</t>
  </si>
  <si>
    <t>Area A - 300.000,00 PLN
Area B - 1.300.000,00 PLN
Area C - 1.300.000,00 PLN
Area D - 300.000,00 PLN</t>
  </si>
  <si>
    <t>The aid is in the form of a grant - reimbursement of part of the eligible costs of the operation. Aid intensity:
- 65% of the eligible operation costs for farmers who are under 40 years old or who implement the operation on a farm engaged in organic activities,
- 45% of these costs for other operations.</t>
  </si>
  <si>
    <t>I.10.1.1 Inwestycje w gospodarstwach rolnych zwiększające konkurencyjność (dotacje) - Ministerstwo Rolnictwa i Rozwoju Wsi - Portal Gov.pl</t>
  </si>
  <si>
    <t xml:space="preserve">
Measure10.2 Investments on farms in the field of Renewable Energy and energy efficiency improvement</t>
  </si>
  <si>
    <t xml:space="preserve">
The intervention aims to reduce the pressure of agricultural activities on the environment, through
use of renewable energy, proper management of waste and by-products from agriculture, and improving energy efficiency.
Area A - purchase or construction of new equipment for the production of energy from agricultural biogas (electricity or heat or gaseous fuel) up to 50 kW with the possibility of installing energy storage.
Area B - purchase or construction of solar power generation facilities up to 50 kW with energy storage and energy management systems or with a heat pump - as long as it will be an integral part of the solar power generation facility, installation costs for the installation of the above equipment.
Area C - purchase of systems to improve the energy efficiency of farm buildings used for agricultural production, such as the construction, reconstruction or purchase of biomass boilers, systems
for heat recovery (e.g.: from milk, livestock buildings, litter, manure), roof glazing, LED lighting, as well as thermal modernization of farm buildings used for agricultural production.</t>
  </si>
  <si>
    <t xml:space="preserve">
The beneficiary can apply to areas A or B, or C. The maximum amount of aid for areas A and C combined cannot exceed 1.700.000,00 PLN and for areas B and C 400.000,00 PLN </t>
  </si>
  <si>
    <t>Up to 65% of eligible expenses</t>
  </si>
  <si>
    <t>I.10.2 Inwestycje w gospodarstwach rolnych w zakresie OZE i poprawy efektywności energetycznej - Ministerstwo Rolnictwa i Rozwoju Wsi - Portal Gov.pl</t>
  </si>
  <si>
    <t xml:space="preserve">
Cogeneration for Energy and Industry</t>
  </si>
  <si>
    <t xml:space="preserve">
Promoting the use of high-efficiency cogeneration for industry. </t>
  </si>
  <si>
    <t>Amount of allocation for co-financing in the form of a loan - up to 2.000.000,00 PLN.
Amount of allocation for co-financing in the form of a grant - up to 1.468.000,00 PLN.</t>
  </si>
  <si>
    <t>Up to 50% 
up to 65% subsidies for biogas plants</t>
  </si>
  <si>
    <t xml:space="preserve">https://www.gov.pl/web/funduszmodernizacyjny/kogeneracja-dla-energetyki-i-przemyslu-2nabor-wnioskow </t>
  </si>
  <si>
    <t xml:space="preserve">
Energy for the Countryside</t>
  </si>
  <si>
    <t xml:space="preserve">
The program aims to increase the use of renewable energy sources in rural and rural-urban municipalities.</t>
  </si>
  <si>
    <t xml:space="preserve">The amount of the program's allocation 3.000.000,00 PLN, including:
- for co-financing in the form of a loan - up to 1.050.000,00 PLN 
- for co-financing in the form of grants - up to 1.950.000,00 PLN </t>
  </si>
  <si>
    <t>Up to 65% grant for biogas and hydropower plants
Up to 20% grant for energy storage facilities</t>
  </si>
  <si>
    <t xml:space="preserve">https://www.gov.pl/web/nfosigw/nabor-wnioskow-2025-w-programie-energia-dla-wsi </t>
  </si>
  <si>
    <t>Energy Performance Contracting (EPC), Guaranteed Savings</t>
  </si>
  <si>
    <t>Contract with ESCO</t>
  </si>
  <si>
    <t>Contract in which the ESCO implements energy efficiency improvement measures, and the investment is recovered thanks to the savings guaranteed by the contract.
Payment for the services provided is based, in part or in full, on the achievement of energy efficiency improvements.
Within this EPC modality:
• The client takes out a loan to carry out the project, or uses its own funds. It assumes the financial risk.
• The ESCO guarantees that the loan will be repaid with the guaranteed savings achieved with the implementation of the project.
• The ESCO pays the difference if it does not achieve the previously agreed savings.
• Main advantage for the ESCO: it can develop more projects</t>
  </si>
  <si>
    <t>ESCo</t>
  </si>
  <si>
    <t>Energy Performance Contracting (EPC), shared savings</t>
  </si>
  <si>
    <t>The ESCO guarantees energy savings and, therefore, financial savings, which will be used to amortize the investment of the equipment needed to achieve the savings.
After the contract ends, ownership of the equipment is transferred to the company.
Under this EPC model:
• The client does not need to take out a loan.
• The ESCO finances the project: it assumes the financial risk.
• If there are losses, they are shared. In some cases, the ESCO assumes the technical risk.
• Main advantage for the client: there is no debt.
• The asset is transferred to the end customer.</t>
  </si>
  <si>
    <t>The ESCO charges a fee per unit of transformed energy sold to the customer. The ESCO supplies the customer with transformed energy (steam, hot water, cold water, etc.) from a facility implemented by the ESCO itself, which may or may not be independent of the customer's facilities. Savings in €/kWh.
The ESCO typically retains ownership of the equipment and assumes the risk of energy prices and facility performance.</t>
  </si>
  <si>
    <t>Servitization of energy</t>
  </si>
  <si>
    <t>A model where energy is offered on a "pay-for use" basis. Customers pay only for the energy they use, according to previously agreed-upon terms.
There is no initial investment by the end customer; the technology provider is responsible for the installation and maintenance of the equipment.</t>
  </si>
  <si>
    <t>Power Purchase Agreement (PPA)</t>
  </si>
  <si>
    <t>Power Purchase Agreements (PPAs) are long-term bilateral contracts for the acquisition of electricity by a buyer from a producer, which covers part or all of the production of its renewable generation facility. In PPAs, the price, or pricing formula, and the energy delivery timeframe are previously agreed upon between the counterparties and include the transfer of green certificates or guarantees of origin of renewable energy from the producer to the buyer.
. On-site  PPA: This is the simplest configuration, as the geographic proximity between the generator and consumer allows them to share a physical connection. In this case, the consumer signs the PPA directly with the generator for the supply of electricity.
. Off-sitePPA: No possibility of establishing a physical connection between the generator and the consumer, but the physical exchange of energy is possible since both are connected to the same grid. This configuration requires the participation of a retailer to act as an intermediary between both PPA counterparties, providing the physical supply of energy to the buyer, as well as the delivery of the guarantees of origin.</t>
  </si>
  <si>
    <t>Engineering, Procurement and Construction Management (EPCM), turnkey project</t>
  </si>
  <si>
    <t>A turnkey contract is an agreement whereby the ESCO designs and implements an energy efficiency project, committing to certain quality standards during the installation's commissioning. However, in this case, the client-ESCO relationship ends once the installation is completed. This type of contract does not include any commitment to operation, maintenance, or subsequent verification of savings.</t>
  </si>
  <si>
    <t xml:space="preserve">Comprehensive Energy Contract or 5Ps (Energy management, Maintenance, Full equipment warranty, Improvement works, Improving energy efficiency). </t>
  </si>
  <si>
    <t>It consists of the provision of cumulative energy services based on the client's needs. This model is widely used in public administration and dates back to 2007. It was adapted in 2019 to comply with the Eurostat guide and the new public sector contracts law. It was introduced by the IDAE (Institute for Energy Diversification and Saving).
Its five services are:
P1: Energy supply or management.
P2: Preventive maintenance of equipment to ensure perfect operation, cleanliness, and continued performance.
P3: Full equipment warranty. Repair with replacement of all equipment components.
P4: Execution, investment, and financing of equipment improvement and renovation works required by the client. The ESCO passes the investment on to the client through a fixed annual bill, subject to interest rate changes. In this case, the ESCO's contract and billing are not subject to the savings achieved.
P5: Investments in energy-saving measures and renewable energy: incorporation of renewable energy and renewable energy equipment and facilities into the contract. These facilities will be studied, proposed, implemented, and financed by the ESCO through the savings or sale of renewable energy achieved within the contract period.</t>
  </si>
  <si>
    <t>For public sector</t>
  </si>
  <si>
    <t>Investimenti - Linea impresa efficiente - Approvazione criteri applicativi</t>
  </si>
  <si>
    <r>
      <t xml:space="preserve">The measure aims to promote investments for the energy efficiency of companies, through the upgrading or renewal of production plants, including the use of renewable energy sources, in order to reduce environmental impact, energy consumption, and greenhouse gas emissions.
SMEs that meet the following requirements can participate:
Be duly established, registered, and active in the Business Register, with at least two financial statements filed or, for those not required to file, two tax returns submitted by the application date;
Have an operational site in Lombardy where the Project will be carried out as of the application date or establish it within the grant period;
Fall within classification 1 to 10 according to the Credit Scoring methodology based on historical data of the Evaluation Model for calculating the probability of default by the Central Guarantee Fund;
Where applicable, be compliant with the stipulation of insurance contracts against damages.
The “Beneficiary Entities” section of Annex A of the Resolution lists cases excluded from the call.
</t>
    </r>
    <r>
      <rPr>
        <b/>
        <sz val="11"/>
        <color theme="1"/>
        <rFont val="Tahoma"/>
        <family val="2"/>
      </rPr>
      <t>The incentive consists of:
A non-repayable grant;
A free regional guarantee on a medium-to-long term loan granted and disbursed by financing institutions.</t>
    </r>
    <r>
      <rPr>
        <sz val="11"/>
        <color theme="1"/>
        <rFont val="Tahoma"/>
        <family val="2"/>
      </rPr>
      <t xml:space="preserve">
Projects for which applications can be submitted must:
Concern investments dedicated to energy efficiency;
Result in at least a 30% reduction of climate-impacting emissions recorded in Lombardy;
Have a value between a minimum amount of €100,000.00 and a maximum amount of €5,000,000.00.
The Project must be carried out exclusively at the site declared in the application and be accompanied by an energy audit that may cover the entire site or one or more production processes carried out at that site.</t>
    </r>
  </si>
  <si>
    <t>Décarb Flash</t>
  </si>
  <si>
    <t>The projects submitted must lead to a reduction in the beneficiary's greenhouse gas (GHG) emissions, in particular by reducing fuel consumption, whether in terms of industrial processes, equipment producing industrial utilities or the insulation of industrial buildings, on the project site, as defined by its SIRET.</t>
  </si>
  <si>
    <t>can be 100%</t>
  </si>
  <si>
    <t>ALso open to ETI non EU-ETS</t>
  </si>
  <si>
    <t>https://agir.ademe.fr/aides-financieres/aap/decarb-flash-2025-2027</t>
  </si>
  <si>
    <t>COSMIC</t>
  </si>
  <si>
    <t xml:space="preserve">Mission:
Accelerate AI and data‑driven energy optimisation across Europe’s industrial ecosystems.
Goal:
Integrate your innovative data‑ and AI‑based solution into COSMIC AI‑driven platforms at 15 large‑scale pilots – contributing to the Green Deal objectives and a more sustainable energy future.  
Operational details:
Individual award: up to 150.000 € (lump sum) + 10 months support programme 
Up to 20 projects will be selected 
Eligibility: Individual SMEs or startups registered in EU Member States or Horizon Europe Associated Countries 
Large-scale pilots across Belgium, Finland, France, Ireland, Spain and Portugal across eight innovation areas:
Residential energy efficiency
 Industrial energy efficiency
 Building performance
 Smart resource management
 Circular economy
 Sustainable maritime transport
 Optimised renewable energy
 Inclusive energy transition
 </t>
  </si>
  <si>
    <t>International Government</t>
  </si>
  <si>
    <t>https://cosmic-horizon.eu/opencalls</t>
  </si>
  <si>
    <t>PACTE Industrie</t>
  </si>
  <si>
    <t>The PACTE Industrie program supports manufacturers in their energy transition through customized studies and coaching. In particular, it helps you to:
conduct opportunity studies on the energy mix including energy advisor training and assistance with ISO 50 001 certification
develop an ambitious decarbonization strategy,
build a financing plan tailored to your projects</t>
  </si>
  <si>
    <t>From 50 % to 80 according to companies size</t>
  </si>
  <si>
    <t>For industry only. Recurrence Annual</t>
  </si>
  <si>
    <t>https://pacte-industrie.ademe.fr/</t>
  </si>
  <si>
    <t>Conteggio di Type</t>
  </si>
  <si>
    <t>% of total</t>
  </si>
  <si>
    <t>Totale complessivo</t>
  </si>
  <si>
    <t>Conteggio di Country of validity/application</t>
  </si>
  <si>
    <t>Conteggio di STATUS</t>
  </si>
  <si>
    <t>Etichette di colonna</t>
  </si>
  <si>
    <t>EXPIRED</t>
  </si>
  <si>
    <t>Conteggio di Beneficiary</t>
  </si>
  <si>
    <t>Conteggio di Financing Body</t>
  </si>
  <si>
    <t>Somma di Budget available (mln €)</t>
  </si>
  <si>
    <t>Recurrence (annual etc)</t>
  </si>
  <si>
    <t>Organizations</t>
  </si>
  <si>
    <t>yes</t>
  </si>
  <si>
    <t>no</t>
  </si>
  <si>
    <t>Other EU country</t>
  </si>
  <si>
    <t>Clusters</t>
  </si>
  <si>
    <t>Solution Providers</t>
  </si>
  <si>
    <t>Energy Performance Contract (EPC)</t>
  </si>
  <si>
    <t>Bank</t>
  </si>
  <si>
    <t>Engineering, Procurement and Construction Management (EPCM)</t>
  </si>
  <si>
    <t>Comprehensive Energy Contract (Energy management, Maintenance, Full equipment warranty, Improvement works, Improving energy efficiency)</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</si>
</sst>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7">
    <numFmt numFmtId="6" formatCode="#,##0\ &quot;€&quot;;[Red]\-#,##0\ &quot;€&quot;"/>
    <numFmt numFmtId="164" formatCode="#,##0.0"/>
    <numFmt numFmtId="165" formatCode="#,##0.00\ &quot;€&quot;"/>
    <numFmt numFmtId="166" formatCode="#,##0\ &quot;€&quot;"/>
    <numFmt numFmtId="167" formatCode="_-* #,##0.0\ &quot;€&quot;_-;\-* #,##0.0\ &quot;€&quot;_-;_-* &quot;-&quot;?\ &quot;€&quot;_-;_-@_-"/>
    <numFmt numFmtId="168" formatCode="#,##0.0\ &quot;€&quot;"/>
    <numFmt numFmtId="169" formatCode="0.0%"/>
  </numFmts>
  <fonts count="13">
    <font>
      <sz val="11"/>
      <color theme="1"/>
      <name val="Calibri"/>
      <family val="2"/>
      <scheme val="minor"/>
    </font>
    <font>
      <sz val="11"/>
      <color theme="1"/>
      <name val="Tahoma"/>
      <family val="2"/>
    </font>
    <font>
      <b/>
      <sz val="11"/>
      <color theme="1"/>
      <name val="Tahoma"/>
      <family val="2"/>
    </font>
    <font>
      <i/>
      <sz val="11"/>
      <color theme="1"/>
      <name val="Tahoma"/>
      <family val="2"/>
    </font>
    <font>
      <b/>
      <sz val="11"/>
      <color theme="1"/>
      <name val="Calibri"/>
      <family val="2"/>
      <scheme val="minor"/>
    </font>
    <font>
      <sz val="11"/>
      <color rgb="FF0D0D0D"/>
      <name val="Tahoma"/>
      <family val="2"/>
    </font>
    <font>
      <u/>
      <sz val="11"/>
      <color theme="10"/>
      <name val="Calibri"/>
      <family val="2"/>
      <scheme val="minor"/>
    </font>
    <font>
      <u/>
      <sz val="11"/>
      <color theme="1"/>
      <name val="Tahoma"/>
      <family val="2"/>
    </font>
    <font>
      <b/>
      <sz val="11"/>
      <color rgb="FFC00000"/>
      <name val="Tahoma"/>
      <family val="2"/>
    </font>
    <font>
      <b/>
      <sz val="11"/>
      <color rgb="FF000000"/>
      <name val="Tahoma"/>
      <family val="2"/>
    </font>
    <font>
      <sz val="11"/>
      <color rgb="FF000000"/>
      <name val="Tahoma"/>
      <family val="2"/>
    </font>
    <font>
      <b/>
      <i/>
      <sz val="11"/>
      <color rgb="FF000000"/>
      <name val="Tahoma"/>
      <family val="2"/>
    </font>
    <font>
      <sz val="11"/>
      <color rgb="FFFF0000"/>
      <name val="Calibri"/>
      <family val="2"/>
      <scheme val="minor"/>
    </font>
  </fonts>
  <fills count="12">
    <fill>
      <patternFill patternType="none"/>
    </fill>
    <fill>
      <patternFill patternType="gray125"/>
    </fill>
    <fill>
      <patternFill patternType="solid">
        <fgColor theme="0"/>
        <bgColor indexed="64"/>
      </patternFill>
    </fill>
    <fill>
      <patternFill patternType="solid">
        <fgColor rgb="FFC5E3D7"/>
        <bgColor indexed="64"/>
      </patternFill>
    </fill>
    <fill>
      <patternFill patternType="solid">
        <fgColor rgb="FF8BD4BE"/>
        <bgColor indexed="64"/>
      </patternFill>
    </fill>
    <fill>
      <patternFill patternType="solid">
        <fgColor rgb="FFC5E8DF"/>
        <bgColor indexed="64"/>
      </patternFill>
    </fill>
    <fill>
      <patternFill patternType="solid">
        <fgColor theme="9" tint="0.79998168889431442"/>
        <bgColor indexed="64"/>
      </patternFill>
    </fill>
    <fill>
      <patternFill patternType="solid">
        <fgColor rgb="FFF8D8D2"/>
        <bgColor indexed="64"/>
      </patternFill>
    </fill>
    <fill>
      <patternFill patternType="solid">
        <fgColor theme="2" tint="-0.499984740745262"/>
        <bgColor indexed="64"/>
      </patternFill>
    </fill>
    <fill>
      <patternFill patternType="solid">
        <fgColor rgb="FFFFFF00"/>
        <bgColor indexed="64"/>
      </patternFill>
    </fill>
    <fill>
      <patternFill patternType="solid">
        <fgColor theme="4" tint="0.79998168889431442"/>
        <bgColor theme="4" tint="0.79998168889431442"/>
      </patternFill>
    </fill>
    <fill>
      <patternFill patternType="solid">
        <fgColor theme="8" tint="0.59999389629810485"/>
        <bgColor indexed="64"/>
      </patternFill>
    </fill>
  </fills>
  <borders count="10">
    <border>
      <left/>
      <right/>
      <top/>
      <bottom/>
      <diagonal/>
    </border>
    <border>
      <left style="thin">
        <color indexed="64"/>
      </left>
      <right style="thin">
        <color indexed="64"/>
      </right>
      <top style="thin">
        <color indexed="64"/>
      </top>
      <bottom style="thin">
        <color indexed="64"/>
      </bottom>
      <diagonal/>
    </border>
    <border>
      <left/>
      <right style="thin">
        <color indexed="64"/>
      </right>
      <top/>
      <bottom/>
      <diagonal/>
    </border>
    <border>
      <left style="thin">
        <color indexed="64"/>
      </left>
      <right style="thin">
        <color indexed="64"/>
      </right>
      <top/>
      <bottom/>
      <diagonal/>
    </border>
    <border>
      <left style="thin">
        <color rgb="FF000000"/>
      </left>
      <right style="thin">
        <color rgb="FF000000"/>
      </right>
      <top style="thin">
        <color rgb="FF000000"/>
      </top>
      <bottom style="thin">
        <color rgb="FF000000"/>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right/>
      <top/>
      <bottom style="thin">
        <color theme="4" tint="0.39997558519241921"/>
      </bottom>
      <diagonal/>
    </border>
  </borders>
  <cellStyleXfs count="3">
    <xf numFmtId="0" fontId="0" fillId="0" borderId="0"/>
    <xf numFmtId="0" fontId="6" fillId="0" borderId="0" applyNumberFormat="0" applyFill="0" applyBorder="0" applyAlignment="0" applyProtection="0"/>
    <xf numFmtId="0" fontId="6" fillId="0" borderId="0" applyNumberFormat="0" applyFill="0" applyBorder="0" applyAlignment="0" applyProtection="0"/>
  </cellStyleXfs>
  <cellXfs count="92">
    <xf numFmtId="0" fontId="0" fillId="0" borderId="0" xfId="0"/>
    <xf numFmtId="0" fontId="1" fillId="3" borderId="0" xfId="0" applyFont="1" applyFill="1" applyAlignment="1">
      <alignment horizontal="left" vertical="center" wrapText="1" indent="1"/>
    </xf>
    <xf numFmtId="0" fontId="0" fillId="2" borderId="0" xfId="0" applyFill="1"/>
    <xf numFmtId="0" fontId="0" fillId="0" borderId="0" xfId="0" applyAlignment="1">
      <alignment horizontal="left" vertical="center" indent="1"/>
    </xf>
    <xf numFmtId="0" fontId="1" fillId="2" borderId="0" xfId="0" applyFont="1" applyFill="1" applyAlignment="1">
      <alignment horizontal="left" vertical="center" indent="1"/>
    </xf>
    <xf numFmtId="0" fontId="1" fillId="2" borderId="0" xfId="0" applyFont="1" applyFill="1" applyAlignment="1">
      <alignment horizontal="left" vertical="center" wrapText="1" indent="1"/>
    </xf>
    <xf numFmtId="0" fontId="0" fillId="2" borderId="0" xfId="0" applyFill="1" applyAlignment="1">
      <alignment horizontal="left" vertical="center" indent="1"/>
    </xf>
    <xf numFmtId="0" fontId="1" fillId="3" borderId="0" xfId="0" applyFont="1" applyFill="1" applyAlignment="1">
      <alignment horizontal="left" vertical="center" indent="1"/>
    </xf>
    <xf numFmtId="0" fontId="1" fillId="3" borderId="0" xfId="0" applyFont="1" applyFill="1" applyAlignment="1">
      <alignment vertical="center"/>
    </xf>
    <xf numFmtId="0" fontId="2" fillId="3" borderId="0" xfId="0" applyFont="1" applyFill="1" applyAlignment="1">
      <alignment horizontal="left" vertical="center" indent="1"/>
    </xf>
    <xf numFmtId="0" fontId="2" fillId="3" borderId="0" xfId="0" applyFont="1" applyFill="1" applyAlignment="1">
      <alignment vertical="center"/>
    </xf>
    <xf numFmtId="0" fontId="4" fillId="2" borderId="0" xfId="0" applyFont="1" applyFill="1" applyAlignment="1">
      <alignment vertical="top"/>
    </xf>
    <xf numFmtId="0" fontId="4" fillId="0" borderId="0" xfId="0" applyFont="1" applyAlignment="1">
      <alignment vertical="top"/>
    </xf>
    <xf numFmtId="0" fontId="2" fillId="5" borderId="0" xfId="0" applyFont="1" applyFill="1"/>
    <xf numFmtId="0" fontId="3" fillId="3" borderId="0" xfId="0" applyFont="1" applyFill="1" applyAlignment="1">
      <alignment horizontal="left" vertical="center" wrapText="1" indent="1"/>
    </xf>
    <xf numFmtId="0" fontId="2" fillId="4" borderId="2" xfId="0" applyFont="1" applyFill="1" applyBorder="1" applyAlignment="1">
      <alignment horizontal="left" vertical="top" wrapText="1"/>
    </xf>
    <xf numFmtId="0" fontId="2" fillId="4" borderId="3" xfId="0" applyFont="1" applyFill="1" applyBorder="1" applyAlignment="1">
      <alignment horizontal="left" vertical="top" wrapText="1"/>
    </xf>
    <xf numFmtId="0" fontId="0" fillId="0" borderId="0" xfId="0" pivotButton="1"/>
    <xf numFmtId="0" fontId="0" fillId="0" borderId="0" xfId="0" applyAlignment="1">
      <alignment horizontal="left"/>
    </xf>
    <xf numFmtId="0" fontId="1" fillId="0" borderId="1" xfId="0" applyFont="1" applyBorder="1" applyAlignment="1">
      <alignment horizontal="left" vertical="top"/>
    </xf>
    <xf numFmtId="0" fontId="1" fillId="0" borderId="1" xfId="0" applyFont="1" applyBorder="1" applyAlignment="1">
      <alignment horizontal="left" vertical="top" wrapText="1"/>
    </xf>
    <xf numFmtId="165" fontId="1" fillId="0" borderId="1" xfId="0" applyNumberFormat="1" applyFont="1" applyBorder="1" applyAlignment="1">
      <alignment horizontal="left" vertical="top" wrapText="1"/>
    </xf>
    <xf numFmtId="14" fontId="1" fillId="0" borderId="1" xfId="0" applyNumberFormat="1" applyFont="1" applyBorder="1" applyAlignment="1">
      <alignment horizontal="left" vertical="top" wrapText="1"/>
    </xf>
    <xf numFmtId="0" fontId="1" fillId="6" borderId="1" xfId="0" applyFont="1" applyFill="1" applyBorder="1" applyAlignment="1">
      <alignment horizontal="left" vertical="top" wrapText="1"/>
    </xf>
    <xf numFmtId="165" fontId="1" fillId="0" borderId="1" xfId="0" applyNumberFormat="1" applyFont="1" applyBorder="1" applyAlignment="1">
      <alignment horizontal="left" vertical="top"/>
    </xf>
    <xf numFmtId="9" fontId="1" fillId="0" borderId="1" xfId="0" applyNumberFormat="1" applyFont="1" applyBorder="1" applyAlignment="1">
      <alignment horizontal="left" vertical="top"/>
    </xf>
    <xf numFmtId="14" fontId="1" fillId="0" borderId="1" xfId="0" applyNumberFormat="1" applyFont="1" applyBorder="1" applyAlignment="1">
      <alignment horizontal="left" vertical="top"/>
    </xf>
    <xf numFmtId="0" fontId="7" fillId="0" borderId="1" xfId="1" applyFont="1" applyBorder="1" applyAlignment="1">
      <alignment horizontal="left" vertical="top" wrapText="1"/>
    </xf>
    <xf numFmtId="4" fontId="1" fillId="0" borderId="1" xfId="0" applyNumberFormat="1" applyFont="1" applyBorder="1" applyAlignment="1">
      <alignment horizontal="left" vertical="top"/>
    </xf>
    <xf numFmtId="4" fontId="1" fillId="0" borderId="1" xfId="0" applyNumberFormat="1" applyFont="1" applyBorder="1" applyAlignment="1">
      <alignment horizontal="left" vertical="top" wrapText="1"/>
    </xf>
    <xf numFmtId="0" fontId="1" fillId="7" borderId="1" xfId="0" applyFont="1" applyFill="1" applyBorder="1" applyAlignment="1">
      <alignment horizontal="left" vertical="top" wrapText="1"/>
    </xf>
    <xf numFmtId="0" fontId="1" fillId="0" borderId="0" xfId="0" applyFont="1" applyAlignment="1">
      <alignment horizontal="left" vertical="top" wrapText="1"/>
    </xf>
    <xf numFmtId="0" fontId="7" fillId="0" borderId="0" xfId="1" applyFont="1" applyAlignment="1">
      <alignment horizontal="left" vertical="top" wrapText="1"/>
    </xf>
    <xf numFmtId="0" fontId="7" fillId="0" borderId="0" xfId="2" applyFont="1" applyAlignment="1">
      <alignment horizontal="left" vertical="top"/>
    </xf>
    <xf numFmtId="0" fontId="1" fillId="0" borderId="5" xfId="0" applyFont="1" applyBorder="1" applyAlignment="1">
      <alignment horizontal="left" vertical="top" wrapText="1"/>
    </xf>
    <xf numFmtId="0" fontId="1" fillId="0" borderId="4" xfId="0" applyFont="1" applyBorder="1" applyAlignment="1">
      <alignment horizontal="left" vertical="top" wrapText="1"/>
    </xf>
    <xf numFmtId="14" fontId="1" fillId="0" borderId="6" xfId="0" applyNumberFormat="1" applyFont="1" applyBorder="1" applyAlignment="1">
      <alignment horizontal="left" vertical="top"/>
    </xf>
    <xf numFmtId="0" fontId="1" fillId="2" borderId="1" xfId="0" applyFont="1" applyFill="1" applyBorder="1" applyAlignment="1">
      <alignment horizontal="left" vertical="top" wrapText="1"/>
    </xf>
    <xf numFmtId="0" fontId="1" fillId="2" borderId="1" xfId="0" applyFont="1" applyFill="1" applyBorder="1" applyAlignment="1">
      <alignment horizontal="left" vertical="top"/>
    </xf>
    <xf numFmtId="0" fontId="1" fillId="0" borderId="8" xfId="0" applyFont="1" applyBorder="1" applyAlignment="1">
      <alignment horizontal="left" vertical="top" wrapText="1"/>
    </xf>
    <xf numFmtId="0" fontId="1" fillId="2" borderId="0" xfId="0" applyFont="1" applyFill="1" applyAlignment="1">
      <alignment horizontal="left" vertical="top" wrapText="1"/>
    </xf>
    <xf numFmtId="14" fontId="1" fillId="2" borderId="1" xfId="0" applyNumberFormat="1" applyFont="1" applyFill="1" applyBorder="1" applyAlignment="1">
      <alignment horizontal="left" vertical="top"/>
    </xf>
    <xf numFmtId="164" fontId="1" fillId="0" borderId="1" xfId="0" applyNumberFormat="1" applyFont="1" applyBorder="1" applyAlignment="1">
      <alignment horizontal="left" vertical="top"/>
    </xf>
    <xf numFmtId="0" fontId="7" fillId="0" borderId="1" xfId="2" applyFont="1" applyBorder="1" applyAlignment="1">
      <alignment horizontal="left" vertical="top" wrapText="1"/>
    </xf>
    <xf numFmtId="0" fontId="0" fillId="0" borderId="1" xfId="0" applyBorder="1" applyAlignment="1">
      <alignment horizontal="left" vertical="top"/>
    </xf>
    <xf numFmtId="0" fontId="2" fillId="4" borderId="3" xfId="0" applyFont="1" applyFill="1" applyBorder="1" applyAlignment="1">
      <alignment horizontal="left" vertical="top"/>
    </xf>
    <xf numFmtId="0" fontId="1" fillId="0" borderId="7" xfId="0" applyFont="1" applyBorder="1" applyAlignment="1">
      <alignment horizontal="left" vertical="top" wrapText="1"/>
    </xf>
    <xf numFmtId="0" fontId="1" fillId="2" borderId="0" xfId="0" applyFont="1" applyFill="1"/>
    <xf numFmtId="0" fontId="2" fillId="2" borderId="0" xfId="0" applyFont="1" applyFill="1" applyAlignment="1">
      <alignment vertical="top" wrapText="1"/>
    </xf>
    <xf numFmtId="0" fontId="6" fillId="0" borderId="1" xfId="2" applyBorder="1" applyAlignment="1">
      <alignment horizontal="left" vertical="top" wrapText="1"/>
    </xf>
    <xf numFmtId="166" fontId="0" fillId="0" borderId="0" xfId="0" applyNumberFormat="1"/>
    <xf numFmtId="4" fontId="1" fillId="8" borderId="1" xfId="0" applyNumberFormat="1" applyFont="1" applyFill="1" applyBorder="1" applyAlignment="1">
      <alignment horizontal="left" vertical="top"/>
    </xf>
    <xf numFmtId="165" fontId="1" fillId="8" borderId="1" xfId="0" applyNumberFormat="1" applyFont="1" applyFill="1" applyBorder="1" applyAlignment="1">
      <alignment horizontal="left" vertical="top"/>
    </xf>
    <xf numFmtId="4" fontId="1" fillId="8" borderId="1" xfId="0" applyNumberFormat="1" applyFont="1" applyFill="1" applyBorder="1" applyAlignment="1">
      <alignment horizontal="left" vertical="top" wrapText="1"/>
    </xf>
    <xf numFmtId="0" fontId="1" fillId="8" borderId="1" xfId="0" applyFont="1" applyFill="1" applyBorder="1" applyAlignment="1">
      <alignment horizontal="left" vertical="top"/>
    </xf>
    <xf numFmtId="167" fontId="1" fillId="2" borderId="1" xfId="0" applyNumberFormat="1" applyFont="1" applyFill="1" applyBorder="1" applyAlignment="1">
      <alignment horizontal="left" vertical="top" wrapText="1"/>
    </xf>
    <xf numFmtId="168" fontId="1" fillId="0" borderId="1" xfId="0" applyNumberFormat="1" applyFont="1" applyBorder="1" applyAlignment="1">
      <alignment horizontal="left" vertical="top"/>
    </xf>
    <xf numFmtId="168" fontId="1" fillId="8" borderId="1" xfId="0" applyNumberFormat="1" applyFont="1" applyFill="1" applyBorder="1" applyAlignment="1">
      <alignment horizontal="left" vertical="top"/>
    </xf>
    <xf numFmtId="168" fontId="1" fillId="0" borderId="1" xfId="0" applyNumberFormat="1" applyFont="1" applyBorder="1" applyAlignment="1">
      <alignment horizontal="left" vertical="top" wrapText="1"/>
    </xf>
    <xf numFmtId="168" fontId="1" fillId="2" borderId="1" xfId="0" applyNumberFormat="1" applyFont="1" applyFill="1" applyBorder="1" applyAlignment="1">
      <alignment horizontal="left" vertical="top" wrapText="1"/>
    </xf>
    <xf numFmtId="168" fontId="1" fillId="2" borderId="1" xfId="0" applyNumberFormat="1" applyFont="1" applyFill="1" applyBorder="1" applyAlignment="1">
      <alignment horizontal="left" vertical="top"/>
    </xf>
    <xf numFmtId="167" fontId="1" fillId="2" borderId="5" xfId="0" applyNumberFormat="1" applyFont="1" applyFill="1" applyBorder="1" applyAlignment="1">
      <alignment horizontal="left" vertical="top" wrapText="1"/>
    </xf>
    <xf numFmtId="14" fontId="1" fillId="8" borderId="1" xfId="0" applyNumberFormat="1" applyFont="1" applyFill="1" applyBorder="1" applyAlignment="1">
      <alignment horizontal="left" vertical="top"/>
    </xf>
    <xf numFmtId="0" fontId="7" fillId="0" borderId="8" xfId="1" applyFont="1" applyBorder="1" applyAlignment="1">
      <alignment horizontal="left" vertical="top" wrapText="1"/>
    </xf>
    <xf numFmtId="0" fontId="1" fillId="0" borderId="8" xfId="0" applyFont="1" applyBorder="1" applyAlignment="1">
      <alignment horizontal="left" vertical="top"/>
    </xf>
    <xf numFmtId="0" fontId="2" fillId="4" borderId="1" xfId="0" applyFont="1" applyFill="1" applyBorder="1" applyAlignment="1">
      <alignment horizontal="left" vertical="top" wrapText="1"/>
    </xf>
    <xf numFmtId="0" fontId="7" fillId="0" borderId="1" xfId="2" applyFont="1" applyBorder="1" applyAlignment="1">
      <alignment horizontal="left" vertical="top"/>
    </xf>
    <xf numFmtId="0" fontId="6" fillId="0" borderId="7" xfId="1" applyBorder="1" applyAlignment="1">
      <alignment horizontal="left" vertical="top" wrapText="1"/>
    </xf>
    <xf numFmtId="0" fontId="1" fillId="2" borderId="5" xfId="0" applyFont="1" applyFill="1" applyBorder="1" applyAlignment="1">
      <alignment horizontal="left" vertical="center"/>
    </xf>
    <xf numFmtId="0" fontId="2" fillId="5" borderId="1" xfId="0" applyFont="1" applyFill="1" applyBorder="1"/>
    <xf numFmtId="0" fontId="1" fillId="0" borderId="1" xfId="0" applyFont="1" applyBorder="1" applyAlignment="1">
      <alignment horizontal="left"/>
    </xf>
    <xf numFmtId="0" fontId="5" fillId="0" borderId="1" xfId="0" applyFont="1" applyBorder="1" applyAlignment="1">
      <alignment horizontal="left"/>
    </xf>
    <xf numFmtId="0" fontId="1" fillId="0" borderId="5" xfId="0" applyFont="1" applyBorder="1" applyAlignment="1">
      <alignment horizontal="left"/>
    </xf>
    <xf numFmtId="0" fontId="1" fillId="2" borderId="5" xfId="0" applyFont="1" applyFill="1" applyBorder="1" applyAlignment="1">
      <alignment horizontal="left"/>
    </xf>
    <xf numFmtId="0" fontId="1" fillId="9" borderId="5" xfId="0" applyFont="1" applyFill="1" applyBorder="1" applyAlignment="1">
      <alignment horizontal="left"/>
    </xf>
    <xf numFmtId="0" fontId="1" fillId="2" borderId="1" xfId="0" applyFont="1" applyFill="1" applyBorder="1" applyAlignment="1">
      <alignment horizontal="left"/>
    </xf>
    <xf numFmtId="0" fontId="1" fillId="2" borderId="5" xfId="0" applyFont="1" applyFill="1" applyBorder="1" applyAlignment="1">
      <alignment horizontal="left" wrapText="1"/>
    </xf>
    <xf numFmtId="0" fontId="6" fillId="0" borderId="1" xfId="1" applyBorder="1" applyAlignment="1">
      <alignment horizontal="left" vertical="top" wrapText="1"/>
    </xf>
    <xf numFmtId="4" fontId="1" fillId="2" borderId="1" xfId="0" applyNumberFormat="1" applyFont="1" applyFill="1" applyBorder="1" applyAlignment="1">
      <alignment horizontal="left" vertical="top"/>
    </xf>
    <xf numFmtId="6" fontId="1" fillId="2" borderId="1" xfId="0" applyNumberFormat="1" applyFont="1" applyFill="1" applyBorder="1" applyAlignment="1">
      <alignment horizontal="left" vertical="top" wrapText="1"/>
    </xf>
    <xf numFmtId="4" fontId="1" fillId="2" borderId="1" xfId="0" applyNumberFormat="1" applyFont="1" applyFill="1" applyBorder="1" applyAlignment="1">
      <alignment horizontal="left" vertical="top" wrapText="1"/>
    </xf>
    <xf numFmtId="165" fontId="1" fillId="2" borderId="1" xfId="0" applyNumberFormat="1" applyFont="1" applyFill="1" applyBorder="1" applyAlignment="1">
      <alignment horizontal="left" vertical="top" wrapText="1"/>
    </xf>
    <xf numFmtId="0" fontId="4" fillId="10" borderId="9" xfId="0" applyFont="1" applyFill="1" applyBorder="1"/>
    <xf numFmtId="0" fontId="0" fillId="0" borderId="1" xfId="0" applyBorder="1"/>
    <xf numFmtId="169" fontId="12" fillId="0" borderId="1" xfId="0" applyNumberFormat="1" applyFont="1" applyBorder="1"/>
    <xf numFmtId="0" fontId="0" fillId="11" borderId="0" xfId="0" applyFill="1"/>
    <xf numFmtId="0" fontId="0" fillId="0" borderId="1" xfId="0" applyBorder="1" applyAlignment="1">
      <alignment horizontal="left"/>
    </xf>
    <xf numFmtId="166" fontId="0" fillId="0" borderId="1" xfId="0" applyNumberFormat="1" applyBorder="1"/>
    <xf numFmtId="0" fontId="1" fillId="3" borderId="0" xfId="0" applyFont="1" applyFill="1" applyAlignment="1">
      <alignment horizontal="left" vertical="center" wrapText="1" indent="1"/>
    </xf>
    <xf numFmtId="0" fontId="3" fillId="3" borderId="0" xfId="0" applyFont="1" applyFill="1" applyAlignment="1">
      <alignment horizontal="left" vertical="center" wrapText="1" indent="1"/>
    </xf>
    <xf numFmtId="0" fontId="2" fillId="3" borderId="0" xfId="0" applyFont="1" applyFill="1" applyAlignment="1">
      <alignment horizontal="left" vertical="top" wrapText="1"/>
    </xf>
    <xf numFmtId="0" fontId="0" fillId="11" borderId="2" xfId="0" applyFill="1" applyBorder="1" applyAlignment="1">
      <alignment horizontal="center"/>
    </xf>
  </cellXfs>
  <cellStyles count="3">
    <cellStyle name="Hyperlink" xfId="2" xr:uid="{00000000-000B-0000-0000-000008000000}"/>
    <cellStyle name="Lien hypertexte" xfId="1" builtinId="8"/>
    <cellStyle name="Normal" xfId="0" builtinId="0"/>
  </cellStyles>
  <dxfs count="12">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s>
  <tableStyles count="0" defaultTableStyle="TableStyleMedium2" defaultPivotStyle="PivotStyleLight16"/>
  <colors>
    <mruColors>
      <color rgb="FFC5E3D7"/>
      <color rgb="FFF8D8D2"/>
      <color rgb="FF8BD4BE"/>
      <color rgb="FFC5E8D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pivotCacheDefinition" Target="pivotCache/pivotCacheDefinition4.xml"/><Relationship Id="rId13"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pivotCacheDefinition" Target="pivotCache/pivotCacheDefinition3.xml"/><Relationship Id="rId12" Type="http://schemas.microsoft.com/office/2017/10/relationships/person" Target="persons/person.xml"/><Relationship Id="rId2" Type="http://schemas.openxmlformats.org/officeDocument/2006/relationships/worksheet" Target="worksheets/sheet2.xml"/><Relationship Id="rId16" Type="http://schemas.openxmlformats.org/officeDocument/2006/relationships/customXml" Target="../customXml/item3.xml"/><Relationship Id="rId1" Type="http://schemas.openxmlformats.org/officeDocument/2006/relationships/worksheet" Target="worksheets/sheet1.xml"/><Relationship Id="rId6" Type="http://schemas.openxmlformats.org/officeDocument/2006/relationships/pivotCacheDefinition" Target="pivotCache/pivotCacheDefinition2.xml"/><Relationship Id="rId11" Type="http://schemas.openxmlformats.org/officeDocument/2006/relationships/sharedStrings" Target="sharedStrings.xml"/><Relationship Id="rId5" Type="http://schemas.openxmlformats.org/officeDocument/2006/relationships/pivotCacheDefinition" Target="pivotCache/pivotCacheDefinition1.xml"/><Relationship Id="rId15" Type="http://schemas.openxmlformats.org/officeDocument/2006/relationships/customXml" Target="../customXml/item2.xml"/><Relationship Id="rId10"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theme" Target="theme/theme1.xml"/><Relationship Id="rId14" Type="http://schemas.openxmlformats.org/officeDocument/2006/relationships/customXml" Target="../customXml/item1.xml"/></Relationships>
</file>

<file path=xl/charts/_rels/chart1.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_rels/chart2.xml.rels><?xml version="1.0" encoding="UTF-8" standalone="yes"?>
<Relationships xmlns="http://schemas.openxmlformats.org/package/2006/relationships"><Relationship Id="rId2" Type="http://schemas.microsoft.com/office/2011/relationships/chartColorStyle" Target="colors2.xml"/><Relationship Id="rId1" Type="http://schemas.microsoft.com/office/2011/relationships/chartStyle" Target="style2.xml"/></Relationships>
</file>

<file path=xl/charts/_rels/chart3.xml.rels><?xml version="1.0" encoding="UTF-8" standalone="yes"?>
<Relationships xmlns="http://schemas.openxmlformats.org/package/2006/relationships"><Relationship Id="rId2" Type="http://schemas.microsoft.com/office/2011/relationships/chartColorStyle" Target="colors3.xml"/><Relationship Id="rId1" Type="http://schemas.microsoft.com/office/2011/relationships/chartStyle" Target="style3.xml"/></Relationships>
</file>

<file path=xl/charts/_rels/chart4.xml.rels><?xml version="1.0" encoding="UTF-8" standalone="yes"?>
<Relationships xmlns="http://schemas.openxmlformats.org/package/2006/relationships"><Relationship Id="rId2" Type="http://schemas.microsoft.com/office/2011/relationships/chartColorStyle" Target="colors4.xml"/><Relationship Id="rId1" Type="http://schemas.microsoft.com/office/2011/relationships/chartStyle" Target="style4.xml"/></Relationships>
</file>

<file path=xl/charts/_rels/chart5.xml.rels><?xml version="1.0" encoding="UTF-8" standalone="yes"?>
<Relationships xmlns="http://schemas.openxmlformats.org/package/2006/relationships"><Relationship Id="rId2" Type="http://schemas.microsoft.com/office/2011/relationships/chartColorStyle" Target="colors5.xml"/><Relationship Id="rId1" Type="http://schemas.microsoft.com/office/2011/relationships/chartStyle" Target="style5.xml"/></Relationships>
</file>

<file path=xl/charts/_rels/chart6.xml.rels><?xml version="1.0" encoding="UTF-8" standalone="yes"?>
<Relationships xmlns="http://schemas.openxmlformats.org/package/2006/relationships"><Relationship Id="rId2" Type="http://schemas.microsoft.com/office/2011/relationships/chartColorStyle" Target="colors6.xml"/><Relationship Id="rId1" Type="http://schemas.microsoft.com/office/2011/relationships/chartStyle" Target="style6.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pivotSource>
    <c:name>[Annex A – Survey Financing Scheme Opportunities.xlsx]ANALYSIS!Tabella pivot6</c:name>
    <c:fmtId val="0"/>
  </c:pivotSource>
  <c:chart>
    <c:title>
      <c:tx>
        <c:rich>
          <a:bodyPr rot="0" spcFirstLastPara="1" vertOverflow="ellipsis" vert="horz" wrap="square" anchor="ctr" anchorCtr="1"/>
          <a:lstStyle/>
          <a:p>
            <a:pPr>
              <a:defRPr sz="1600" b="1" i="0" u="none" strike="noStrike" kern="1200" baseline="0">
                <a:solidFill>
                  <a:schemeClr val="tx2"/>
                </a:solidFill>
                <a:latin typeface="+mn-lt"/>
                <a:ea typeface="+mn-ea"/>
                <a:cs typeface="+mn-cs"/>
              </a:defRPr>
            </a:pPr>
            <a:r>
              <a:rPr lang="en-US"/>
              <a:t>Type of Opportunity</a:t>
            </a:r>
          </a:p>
        </c:rich>
      </c:tx>
      <c:overlay val="0"/>
      <c:spPr>
        <a:noFill/>
        <a:ln>
          <a:noFill/>
        </a:ln>
        <a:effectLst/>
      </c:spPr>
      <c:txPr>
        <a:bodyPr rot="0" spcFirstLastPara="1" vertOverflow="ellipsis" vert="horz" wrap="square" anchor="ctr" anchorCtr="1"/>
        <a:lstStyle/>
        <a:p>
          <a:pPr>
            <a:defRPr sz="1600" b="1" i="0" u="none" strike="noStrike" kern="1200" baseline="0">
              <a:solidFill>
                <a:schemeClr val="tx2"/>
              </a:solidFill>
              <a:latin typeface="+mn-lt"/>
              <a:ea typeface="+mn-ea"/>
              <a:cs typeface="+mn-cs"/>
            </a:defRPr>
          </a:pPr>
          <a:endParaRPr lang="it-IT"/>
        </a:p>
      </c:txPr>
    </c:title>
    <c:autoTitleDeleted val="0"/>
    <c:pivotFmts>
      <c:pivotFmt>
        <c:idx val="0"/>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2"/>
                  </a:solidFill>
                  <a:latin typeface="+mn-lt"/>
                  <a:ea typeface="+mn-ea"/>
                  <a:cs typeface="+mn-cs"/>
                </a:defRPr>
              </a:pPr>
              <a:endParaRPr lang="it-IT"/>
            </a:p>
          </c:txPr>
          <c:dLblPos val="outEnd"/>
          <c:showLegendKey val="0"/>
          <c:showVal val="1"/>
          <c:showCatName val="0"/>
          <c:showSerName val="0"/>
          <c:showPercent val="0"/>
          <c:showBubbleSize val="0"/>
          <c:extLst>
            <c:ext xmlns:c15="http://schemas.microsoft.com/office/drawing/2012/chart" uri="{CE6537A1-D6FC-4f65-9D91-7224C49458BB}"/>
          </c:extLst>
        </c:dLbl>
      </c:pivotFmt>
    </c:pivotFmts>
    <c:plotArea>
      <c:layout/>
      <c:barChart>
        <c:barDir val="col"/>
        <c:grouping val="clustered"/>
        <c:varyColors val="0"/>
        <c:ser>
          <c:idx val="0"/>
          <c:order val="0"/>
          <c:tx>
            <c:strRef>
              <c:f>ANALYSIS!$B$2</c:f>
              <c:strCache>
                <c:ptCount val="1"/>
                <c:pt idx="0">
                  <c:v>Total</c:v>
                </c:pt>
              </c:strCache>
            </c:strRef>
          </c:tx>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2"/>
                    </a:solidFill>
                    <a:latin typeface="+mn-lt"/>
                    <a:ea typeface="+mn-ea"/>
                    <a:cs typeface="+mn-cs"/>
                  </a:defRPr>
                </a:pPr>
                <a:endParaRPr lang="it-IT"/>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a:solidFill>
                        <a:schemeClr val="tx2">
                          <a:lumMod val="35000"/>
                          <a:lumOff val="65000"/>
                        </a:schemeClr>
                      </a:solidFill>
                    </a:ln>
                    <a:effectLst/>
                  </c:spPr>
                </c15:leaderLines>
              </c:ext>
            </c:extLst>
          </c:dLbls>
          <c:cat>
            <c:strRef>
              <c:f>ANALYSIS!$A$3:$A$12</c:f>
              <c:strCache>
                <c:ptCount val="9"/>
                <c:pt idx="0">
                  <c:v>Non-repayable grant</c:v>
                </c:pt>
                <c:pt idx="1">
                  <c:v>Contract with ESCO</c:v>
                </c:pt>
                <c:pt idx="2">
                  <c:v>Mixed Financing</c:v>
                </c:pt>
                <c:pt idx="3">
                  <c:v>On-bill financing (OBF)</c:v>
                </c:pt>
                <c:pt idx="4">
                  <c:v>Tax relief</c:v>
                </c:pt>
                <c:pt idx="5">
                  <c:v>Private funding (including debt financing)</c:v>
                </c:pt>
                <c:pt idx="6">
                  <c:v>Bank Loan</c:v>
                </c:pt>
                <c:pt idx="7">
                  <c:v>Energy Supply Contracting (ESC)</c:v>
                </c:pt>
                <c:pt idx="8">
                  <c:v>Other</c:v>
                </c:pt>
              </c:strCache>
            </c:strRef>
          </c:cat>
          <c:val>
            <c:numRef>
              <c:f>ANALYSIS!$B$3:$B$12</c:f>
              <c:numCache>
                <c:formatCode>General</c:formatCode>
                <c:ptCount val="9"/>
                <c:pt idx="0">
                  <c:v>37</c:v>
                </c:pt>
                <c:pt idx="1">
                  <c:v>7</c:v>
                </c:pt>
                <c:pt idx="2">
                  <c:v>5</c:v>
                </c:pt>
                <c:pt idx="3">
                  <c:v>4</c:v>
                </c:pt>
                <c:pt idx="4">
                  <c:v>3</c:v>
                </c:pt>
                <c:pt idx="5">
                  <c:v>2</c:v>
                </c:pt>
                <c:pt idx="6">
                  <c:v>1</c:v>
                </c:pt>
                <c:pt idx="7">
                  <c:v>1</c:v>
                </c:pt>
                <c:pt idx="8">
                  <c:v>1</c:v>
                </c:pt>
              </c:numCache>
            </c:numRef>
          </c:val>
          <c:extLst>
            <c:ext xmlns:c16="http://schemas.microsoft.com/office/drawing/2014/chart" uri="{C3380CC4-5D6E-409C-BE32-E72D297353CC}">
              <c16:uniqueId val="{00000000-7A50-4F15-B9BE-4151F78E50A7}"/>
            </c:ext>
          </c:extLst>
        </c:ser>
        <c:dLbls>
          <c:dLblPos val="outEnd"/>
          <c:showLegendKey val="0"/>
          <c:showVal val="1"/>
          <c:showCatName val="0"/>
          <c:showSerName val="0"/>
          <c:showPercent val="0"/>
          <c:showBubbleSize val="0"/>
        </c:dLbls>
        <c:gapWidth val="100"/>
        <c:overlap val="-24"/>
        <c:axId val="224921856"/>
        <c:axId val="224923776"/>
      </c:barChart>
      <c:catAx>
        <c:axId val="224921856"/>
        <c:scaling>
          <c:orientation val="minMax"/>
        </c:scaling>
        <c:delete val="0"/>
        <c:axPos val="b"/>
        <c:numFmt formatCode="General" sourceLinked="1"/>
        <c:majorTickMark val="none"/>
        <c:minorTickMark val="none"/>
        <c:tickLblPos val="nextTo"/>
        <c:spPr>
          <a:noFill/>
          <a:ln w="9525" cap="flat" cmpd="sng" algn="ctr">
            <a:solidFill>
              <a:schemeClr val="tx2">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2"/>
                </a:solidFill>
                <a:latin typeface="+mn-lt"/>
                <a:ea typeface="+mn-ea"/>
                <a:cs typeface="+mn-cs"/>
              </a:defRPr>
            </a:pPr>
            <a:endParaRPr lang="it-IT"/>
          </a:p>
        </c:txPr>
        <c:crossAx val="224923776"/>
        <c:crosses val="autoZero"/>
        <c:auto val="1"/>
        <c:lblAlgn val="ctr"/>
        <c:lblOffset val="100"/>
        <c:noMultiLvlLbl val="0"/>
      </c:catAx>
      <c:valAx>
        <c:axId val="224923776"/>
        <c:scaling>
          <c:orientation val="minMax"/>
        </c:scaling>
        <c:delete val="0"/>
        <c:axPos val="l"/>
        <c:majorGridlines>
          <c:spPr>
            <a:ln w="9525" cap="flat" cmpd="sng" algn="ctr">
              <a:solidFill>
                <a:schemeClr val="tx2">
                  <a:lumMod val="15000"/>
                  <a:lumOff val="85000"/>
                </a:schemeClr>
              </a:solidFill>
              <a:round/>
            </a:ln>
            <a:effectLst/>
          </c:spPr>
        </c:majorGridlines>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2"/>
                </a:solidFill>
                <a:latin typeface="+mn-lt"/>
                <a:ea typeface="+mn-ea"/>
                <a:cs typeface="+mn-cs"/>
              </a:defRPr>
            </a:pPr>
            <a:endParaRPr lang="it-IT"/>
          </a:p>
        </c:txPr>
        <c:crossAx val="224921856"/>
        <c:crosses val="autoZero"/>
        <c:crossBetween val="between"/>
      </c:valAx>
      <c:spPr>
        <a:noFill/>
        <a:ln>
          <a:noFill/>
        </a:ln>
        <a:effectLst/>
      </c:spPr>
    </c:plotArea>
    <c:plotVisOnly val="1"/>
    <c:dispBlanksAs val="gap"/>
    <c:showDLblsOverMax val="0"/>
    <c:extLst>
      <c:ext xmlns:c16r3="http://schemas.microsoft.com/office/drawing/2017/03/chart" uri="{56B9EC1D-385E-4148-901F-78D8002777C0}">
        <c16r3:dataDisplayOptions16>
          <c16r3:dispNaAsBlank val="1"/>
        </c16r3:dataDisplayOptions16>
      </c:ext>
    </c:extLst>
  </c:chart>
  <c:spPr>
    <a:solidFill>
      <a:schemeClr val="bg1"/>
    </a:solidFill>
    <a:ln w="9525" cap="flat" cmpd="sng" algn="ctr">
      <a:solidFill>
        <a:schemeClr val="tx2">
          <a:lumMod val="15000"/>
          <a:lumOff val="85000"/>
        </a:schemeClr>
      </a:solidFill>
      <a:round/>
    </a:ln>
    <a:effectLst/>
  </c:spPr>
  <c:txPr>
    <a:bodyPr/>
    <a:lstStyle/>
    <a:p>
      <a:pPr>
        <a:defRPr/>
      </a:pPr>
      <a:endParaRPr lang="it-IT"/>
    </a:p>
  </c:txPr>
  <c:printSettings>
    <c:headerFooter/>
    <c:pageMargins b="0.75" l="0.7" r="0.7" t="0.75" header="0.3" footer="0.3"/>
    <c:pageSetup/>
  </c:printSettings>
  <c:extLst>
    <c:ext xmlns:c14="http://schemas.microsoft.com/office/drawing/2007/8/2/chart" uri="{781A3756-C4B2-4CAC-9D66-4F8BD8637D16}">
      <c14:pivotOptions>
        <c14:dropZoneFilter val="1"/>
        <c14:dropZoneCategories val="1"/>
        <c14:dropZoneData val="1"/>
        <c14:dropZonesVisible val="1"/>
      </c14:pivotOptions>
    </c:ext>
    <c:ext xmlns:c16="http://schemas.microsoft.com/office/drawing/2014/chart" uri="{E28EC0CA-F0BB-4C9C-879D-F8772B89E7AC}">
      <c16:pivotOptions16>
        <c16:showExpandCollapseFieldButtons val="1"/>
      </c16:pivotOptions16>
    </c:ext>
  </c:extLst>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pivotSource>
    <c:name>[Annex A – Survey Financing Scheme Opportunities.xlsx]ANALYSIS!Tabella pivot8</c:name>
    <c:fmtId val="7"/>
  </c:pivotSource>
  <c:chart>
    <c:title>
      <c:tx>
        <c:rich>
          <a:bodyPr rot="0" spcFirstLastPara="1" vertOverflow="ellipsis" vert="horz" wrap="square" anchor="ctr" anchorCtr="1"/>
          <a:lstStyle/>
          <a:p>
            <a:pPr>
              <a:defRPr sz="1600" b="1" i="0" u="none" strike="noStrike" kern="1200" baseline="0">
                <a:solidFill>
                  <a:schemeClr val="tx2"/>
                </a:solidFill>
                <a:latin typeface="+mn-lt"/>
                <a:ea typeface="+mn-ea"/>
                <a:cs typeface="+mn-cs"/>
              </a:defRPr>
            </a:pPr>
            <a:r>
              <a:rPr lang="en-US"/>
              <a:t>Country of Validity</a:t>
            </a:r>
          </a:p>
        </c:rich>
      </c:tx>
      <c:overlay val="0"/>
      <c:spPr>
        <a:noFill/>
        <a:ln>
          <a:noFill/>
        </a:ln>
        <a:effectLst/>
      </c:spPr>
      <c:txPr>
        <a:bodyPr rot="0" spcFirstLastPara="1" vertOverflow="ellipsis" vert="horz" wrap="square" anchor="ctr" anchorCtr="1"/>
        <a:lstStyle/>
        <a:p>
          <a:pPr>
            <a:defRPr sz="1600" b="1" i="0" u="none" strike="noStrike" kern="1200" baseline="0">
              <a:solidFill>
                <a:schemeClr val="tx2"/>
              </a:solidFill>
              <a:latin typeface="+mn-lt"/>
              <a:ea typeface="+mn-ea"/>
              <a:cs typeface="+mn-cs"/>
            </a:defRPr>
          </a:pPr>
          <a:endParaRPr lang="it-IT"/>
        </a:p>
      </c:txPr>
    </c:title>
    <c:autoTitleDeleted val="0"/>
    <c:pivotFmts>
      <c:pivotFmt>
        <c:idx val="0"/>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2"/>
                  </a:solidFill>
                  <a:latin typeface="+mn-lt"/>
                  <a:ea typeface="+mn-ea"/>
                  <a:cs typeface="+mn-cs"/>
                </a:defRPr>
              </a:pPr>
              <a:endParaRPr lang="it-IT"/>
            </a:p>
          </c:txPr>
          <c:dLblPos val="outEnd"/>
          <c:showLegendKey val="0"/>
          <c:showVal val="1"/>
          <c:showCatName val="0"/>
          <c:showSerName val="0"/>
          <c:showPercent val="0"/>
          <c:showBubbleSize val="0"/>
          <c:extLst>
            <c:ext xmlns:c15="http://schemas.microsoft.com/office/drawing/2012/chart" uri="{CE6537A1-D6FC-4f65-9D91-7224C49458BB}"/>
          </c:extLst>
        </c:dLbl>
      </c:pivotFmt>
    </c:pivotFmts>
    <c:plotArea>
      <c:layout/>
      <c:barChart>
        <c:barDir val="col"/>
        <c:grouping val="clustered"/>
        <c:varyColors val="0"/>
        <c:ser>
          <c:idx val="0"/>
          <c:order val="0"/>
          <c:tx>
            <c:strRef>
              <c:f>ANALYSIS!$B$17</c:f>
              <c:strCache>
                <c:ptCount val="1"/>
                <c:pt idx="0">
                  <c:v>Total</c:v>
                </c:pt>
              </c:strCache>
            </c:strRef>
          </c:tx>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2"/>
                    </a:solidFill>
                    <a:latin typeface="+mn-lt"/>
                    <a:ea typeface="+mn-ea"/>
                    <a:cs typeface="+mn-cs"/>
                  </a:defRPr>
                </a:pPr>
                <a:endParaRPr lang="it-IT"/>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a:solidFill>
                        <a:schemeClr val="tx2">
                          <a:lumMod val="35000"/>
                          <a:lumOff val="65000"/>
                        </a:schemeClr>
                      </a:solidFill>
                    </a:ln>
                    <a:effectLst/>
                  </c:spPr>
                </c15:leaderLines>
              </c:ext>
            </c:extLst>
          </c:dLbls>
          <c:cat>
            <c:strRef>
              <c:f>ANALYSIS!$A$18:$A$27</c:f>
              <c:strCache>
                <c:ptCount val="9"/>
                <c:pt idx="0">
                  <c:v>All EU Country</c:v>
                </c:pt>
                <c:pt idx="1">
                  <c:v>Italy</c:v>
                </c:pt>
                <c:pt idx="2">
                  <c:v>Local/regional level (SP)</c:v>
                </c:pt>
                <c:pt idx="3">
                  <c:v>Poland</c:v>
                </c:pt>
                <c:pt idx="4">
                  <c:v>Spain</c:v>
                </c:pt>
                <c:pt idx="5">
                  <c:v>Local/regional level (FR)</c:v>
                </c:pt>
                <c:pt idx="6">
                  <c:v>France</c:v>
                </c:pt>
                <c:pt idx="7">
                  <c:v>Local/regional level (IT)</c:v>
                </c:pt>
                <c:pt idx="8">
                  <c:v>Local/regional level (PO)</c:v>
                </c:pt>
              </c:strCache>
            </c:strRef>
          </c:cat>
          <c:val>
            <c:numRef>
              <c:f>ANALYSIS!$B$18:$B$27</c:f>
              <c:numCache>
                <c:formatCode>General</c:formatCode>
                <c:ptCount val="9"/>
                <c:pt idx="0">
                  <c:v>11</c:v>
                </c:pt>
                <c:pt idx="1">
                  <c:v>10</c:v>
                </c:pt>
                <c:pt idx="2">
                  <c:v>9</c:v>
                </c:pt>
                <c:pt idx="3">
                  <c:v>8</c:v>
                </c:pt>
                <c:pt idx="4">
                  <c:v>8</c:v>
                </c:pt>
                <c:pt idx="5">
                  <c:v>5</c:v>
                </c:pt>
                <c:pt idx="6">
                  <c:v>5</c:v>
                </c:pt>
                <c:pt idx="7">
                  <c:v>4</c:v>
                </c:pt>
                <c:pt idx="8">
                  <c:v>1</c:v>
                </c:pt>
              </c:numCache>
            </c:numRef>
          </c:val>
          <c:extLst>
            <c:ext xmlns:c16="http://schemas.microsoft.com/office/drawing/2014/chart" uri="{C3380CC4-5D6E-409C-BE32-E72D297353CC}">
              <c16:uniqueId val="{00000000-31D8-4293-A6F4-1927F0DF8948}"/>
            </c:ext>
          </c:extLst>
        </c:ser>
        <c:dLbls>
          <c:dLblPos val="outEnd"/>
          <c:showLegendKey val="0"/>
          <c:showVal val="1"/>
          <c:showCatName val="0"/>
          <c:showSerName val="0"/>
          <c:showPercent val="0"/>
          <c:showBubbleSize val="0"/>
        </c:dLbls>
        <c:gapWidth val="100"/>
        <c:overlap val="-24"/>
        <c:axId val="224917536"/>
        <c:axId val="224915136"/>
      </c:barChart>
      <c:catAx>
        <c:axId val="224917536"/>
        <c:scaling>
          <c:orientation val="minMax"/>
        </c:scaling>
        <c:delete val="0"/>
        <c:axPos val="b"/>
        <c:numFmt formatCode="General" sourceLinked="1"/>
        <c:majorTickMark val="none"/>
        <c:minorTickMark val="none"/>
        <c:tickLblPos val="nextTo"/>
        <c:spPr>
          <a:noFill/>
          <a:ln w="9525" cap="flat" cmpd="sng" algn="ctr">
            <a:solidFill>
              <a:schemeClr val="tx2">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2"/>
                </a:solidFill>
                <a:latin typeface="+mn-lt"/>
                <a:ea typeface="+mn-ea"/>
                <a:cs typeface="+mn-cs"/>
              </a:defRPr>
            </a:pPr>
            <a:endParaRPr lang="it-IT"/>
          </a:p>
        </c:txPr>
        <c:crossAx val="224915136"/>
        <c:crosses val="autoZero"/>
        <c:auto val="1"/>
        <c:lblAlgn val="ctr"/>
        <c:lblOffset val="100"/>
        <c:noMultiLvlLbl val="0"/>
      </c:catAx>
      <c:valAx>
        <c:axId val="224915136"/>
        <c:scaling>
          <c:orientation val="minMax"/>
        </c:scaling>
        <c:delete val="0"/>
        <c:axPos val="l"/>
        <c:majorGridlines>
          <c:spPr>
            <a:ln w="9525" cap="flat" cmpd="sng" algn="ctr">
              <a:solidFill>
                <a:schemeClr val="tx2">
                  <a:lumMod val="15000"/>
                  <a:lumOff val="85000"/>
                </a:schemeClr>
              </a:solidFill>
              <a:round/>
            </a:ln>
            <a:effectLst/>
          </c:spPr>
        </c:majorGridlines>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2"/>
                </a:solidFill>
                <a:latin typeface="+mn-lt"/>
                <a:ea typeface="+mn-ea"/>
                <a:cs typeface="+mn-cs"/>
              </a:defRPr>
            </a:pPr>
            <a:endParaRPr lang="it-IT"/>
          </a:p>
        </c:txPr>
        <c:crossAx val="224917536"/>
        <c:crosses val="autoZero"/>
        <c:crossBetween val="between"/>
      </c:valAx>
      <c:spPr>
        <a:noFill/>
        <a:ln>
          <a:noFill/>
        </a:ln>
        <a:effectLst/>
      </c:spPr>
    </c:plotArea>
    <c:plotVisOnly val="1"/>
    <c:dispBlanksAs val="gap"/>
    <c:showDLblsOverMax val="0"/>
    <c:extLst>
      <c:ext xmlns:c16r3="http://schemas.microsoft.com/office/drawing/2017/03/chart" uri="{56B9EC1D-385E-4148-901F-78D8002777C0}">
        <c16r3:dataDisplayOptions16>
          <c16r3:dispNaAsBlank val="1"/>
        </c16r3:dataDisplayOptions16>
      </c:ext>
    </c:extLst>
  </c:chart>
  <c:spPr>
    <a:solidFill>
      <a:schemeClr val="bg1"/>
    </a:solidFill>
    <a:ln w="9525" cap="flat" cmpd="sng" algn="ctr">
      <a:solidFill>
        <a:schemeClr val="tx2">
          <a:lumMod val="15000"/>
          <a:lumOff val="85000"/>
        </a:schemeClr>
      </a:solidFill>
      <a:round/>
    </a:ln>
    <a:effectLst/>
  </c:spPr>
  <c:txPr>
    <a:bodyPr/>
    <a:lstStyle/>
    <a:p>
      <a:pPr>
        <a:defRPr/>
      </a:pPr>
      <a:endParaRPr lang="it-IT"/>
    </a:p>
  </c:txPr>
  <c:printSettings>
    <c:headerFooter/>
    <c:pageMargins b="0.75" l="0.7" r="0.7" t="0.75" header="0.3" footer="0.3"/>
    <c:pageSetup/>
  </c:printSettings>
  <c:extLst>
    <c:ext xmlns:c14="http://schemas.microsoft.com/office/drawing/2007/8/2/chart" uri="{781A3756-C4B2-4CAC-9D66-4F8BD8637D16}">
      <c14:pivotOptions>
        <c14:dropZoneFilter val="1"/>
        <c14:dropZoneCategories val="1"/>
        <c14:dropZoneData val="1"/>
        <c14:dropZonesVisible val="1"/>
      </c14:pivotOptions>
    </c:ext>
    <c:ext xmlns:c16="http://schemas.microsoft.com/office/drawing/2014/chart" uri="{E28EC0CA-F0BB-4C9C-879D-F8772B89E7AC}">
      <c16:pivotOptions16>
        <c16:showExpandCollapseFieldButtons val="1"/>
      </c16:pivotOptions16>
    </c:ext>
  </c:extLst>
</c:chartSpace>
</file>

<file path=xl/charts/chart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pivotSource>
    <c:name>[Annex A – Survey Financing Scheme Opportunities.xlsx]ANALYSIS!Tabella pivot19</c:name>
    <c:fmtId val="11"/>
  </c:pivotSource>
  <c:chart>
    <c:title>
      <c:tx>
        <c:rich>
          <a:bodyPr rot="0" spcFirstLastPara="1" vertOverflow="ellipsis" vert="horz" wrap="square" anchor="ctr" anchorCtr="1"/>
          <a:lstStyle/>
          <a:p>
            <a:pPr>
              <a:defRPr sz="1600" b="1" i="0" u="none" strike="noStrike" kern="1200" baseline="0">
                <a:solidFill>
                  <a:schemeClr val="tx2"/>
                </a:solidFill>
                <a:latin typeface="+mn-lt"/>
                <a:ea typeface="+mn-ea"/>
                <a:cs typeface="+mn-cs"/>
              </a:defRPr>
            </a:pPr>
            <a:r>
              <a:rPr lang="en-US"/>
              <a:t>Beneficiary</a:t>
            </a:r>
          </a:p>
        </c:rich>
      </c:tx>
      <c:overlay val="0"/>
      <c:spPr>
        <a:noFill/>
        <a:ln>
          <a:noFill/>
        </a:ln>
        <a:effectLst/>
      </c:spPr>
      <c:txPr>
        <a:bodyPr rot="0" spcFirstLastPara="1" vertOverflow="ellipsis" vert="horz" wrap="square" anchor="ctr" anchorCtr="1"/>
        <a:lstStyle/>
        <a:p>
          <a:pPr>
            <a:defRPr sz="1600" b="1" i="0" u="none" strike="noStrike" kern="1200" baseline="0">
              <a:solidFill>
                <a:schemeClr val="tx2"/>
              </a:solidFill>
              <a:latin typeface="+mn-lt"/>
              <a:ea typeface="+mn-ea"/>
              <a:cs typeface="+mn-cs"/>
            </a:defRPr>
          </a:pPr>
          <a:endParaRPr lang="it-IT"/>
        </a:p>
      </c:txPr>
    </c:title>
    <c:autoTitleDeleted val="0"/>
    <c:pivotFmts>
      <c:pivotFmt>
        <c:idx val="0"/>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2"/>
                  </a:solidFill>
                  <a:latin typeface="+mn-lt"/>
                  <a:ea typeface="+mn-ea"/>
                  <a:cs typeface="+mn-cs"/>
                </a:defRPr>
              </a:pPr>
              <a:endParaRPr lang="it-IT"/>
            </a:p>
          </c:txPr>
          <c:dLblPos val="outEnd"/>
          <c:showLegendKey val="0"/>
          <c:showVal val="1"/>
          <c:showCatName val="0"/>
          <c:showSerName val="0"/>
          <c:showPercent val="0"/>
          <c:showBubbleSize val="0"/>
          <c:extLst>
            <c:ext xmlns:c15="http://schemas.microsoft.com/office/drawing/2012/chart" uri="{CE6537A1-D6FC-4f65-9D91-7224C49458BB}"/>
          </c:extLst>
        </c:dLbl>
      </c:pivotFmt>
      <c:pivotFmt>
        <c:idx val="1"/>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2"/>
                  </a:solidFill>
                  <a:latin typeface="+mn-lt"/>
                  <a:ea typeface="+mn-ea"/>
                  <a:cs typeface="+mn-cs"/>
                </a:defRPr>
              </a:pPr>
              <a:endParaRPr lang="it-IT"/>
            </a:p>
          </c:txPr>
          <c:dLblPos val="outEnd"/>
          <c:showLegendKey val="0"/>
          <c:showVal val="1"/>
          <c:showCatName val="0"/>
          <c:showSerName val="0"/>
          <c:showPercent val="0"/>
          <c:showBubbleSize val="0"/>
          <c:extLst>
            <c:ext xmlns:c15="http://schemas.microsoft.com/office/drawing/2012/chart" uri="{CE6537A1-D6FC-4f65-9D91-7224C49458BB}"/>
          </c:extLst>
        </c:dLbl>
      </c:pivotFmt>
    </c:pivotFmts>
    <c:plotArea>
      <c:layout/>
      <c:barChart>
        <c:barDir val="col"/>
        <c:grouping val="clustered"/>
        <c:varyColors val="0"/>
        <c:ser>
          <c:idx val="0"/>
          <c:order val="0"/>
          <c:tx>
            <c:strRef>
              <c:f>ANALYSIS!$B$47</c:f>
              <c:strCache>
                <c:ptCount val="1"/>
                <c:pt idx="0">
                  <c:v>Total</c:v>
                </c:pt>
              </c:strCache>
            </c:strRef>
          </c:tx>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2"/>
                    </a:solidFill>
                    <a:latin typeface="+mn-lt"/>
                    <a:ea typeface="+mn-ea"/>
                    <a:cs typeface="+mn-cs"/>
                  </a:defRPr>
                </a:pPr>
                <a:endParaRPr lang="it-IT"/>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a:solidFill>
                        <a:schemeClr val="tx2">
                          <a:lumMod val="35000"/>
                          <a:lumOff val="65000"/>
                        </a:schemeClr>
                      </a:solidFill>
                    </a:ln>
                    <a:effectLst/>
                  </c:spPr>
                </c15:leaderLines>
              </c:ext>
            </c:extLst>
          </c:dLbls>
          <c:cat>
            <c:strRef>
              <c:f>ANALYSIS!$A$48:$A$55</c:f>
              <c:strCache>
                <c:ptCount val="7"/>
                <c:pt idx="0">
                  <c:v>All Companies</c:v>
                </c:pt>
                <c:pt idx="1">
                  <c:v>SME/Micro </c:v>
                </c:pt>
                <c:pt idx="2">
                  <c:v>Individuals</c:v>
                </c:pt>
                <c:pt idx="3">
                  <c:v>Corporate Sectors</c:v>
                </c:pt>
                <c:pt idx="4">
                  <c:v>Large companies</c:v>
                </c:pt>
                <c:pt idx="5">
                  <c:v>Communities</c:v>
                </c:pt>
                <c:pt idx="6">
                  <c:v>Other</c:v>
                </c:pt>
              </c:strCache>
            </c:strRef>
          </c:cat>
          <c:val>
            <c:numRef>
              <c:f>ANALYSIS!$B$48:$B$55</c:f>
              <c:numCache>
                <c:formatCode>General</c:formatCode>
                <c:ptCount val="7"/>
                <c:pt idx="0">
                  <c:v>34</c:v>
                </c:pt>
                <c:pt idx="1">
                  <c:v>16</c:v>
                </c:pt>
                <c:pt idx="2">
                  <c:v>3</c:v>
                </c:pt>
                <c:pt idx="3">
                  <c:v>2</c:v>
                </c:pt>
                <c:pt idx="4">
                  <c:v>2</c:v>
                </c:pt>
                <c:pt idx="5">
                  <c:v>2</c:v>
                </c:pt>
                <c:pt idx="6">
                  <c:v>1</c:v>
                </c:pt>
              </c:numCache>
            </c:numRef>
          </c:val>
          <c:extLst>
            <c:ext xmlns:c16="http://schemas.microsoft.com/office/drawing/2014/chart" uri="{C3380CC4-5D6E-409C-BE32-E72D297353CC}">
              <c16:uniqueId val="{00000000-D265-4E36-AA93-F384A6FE34A7}"/>
            </c:ext>
          </c:extLst>
        </c:ser>
        <c:dLbls>
          <c:dLblPos val="outEnd"/>
          <c:showLegendKey val="0"/>
          <c:showVal val="1"/>
          <c:showCatName val="0"/>
          <c:showSerName val="0"/>
          <c:showPercent val="0"/>
          <c:showBubbleSize val="0"/>
        </c:dLbls>
        <c:gapWidth val="100"/>
        <c:overlap val="-24"/>
        <c:axId val="224911296"/>
        <c:axId val="224919456"/>
      </c:barChart>
      <c:catAx>
        <c:axId val="224911296"/>
        <c:scaling>
          <c:orientation val="minMax"/>
        </c:scaling>
        <c:delete val="0"/>
        <c:axPos val="b"/>
        <c:numFmt formatCode="General" sourceLinked="1"/>
        <c:majorTickMark val="none"/>
        <c:minorTickMark val="none"/>
        <c:tickLblPos val="nextTo"/>
        <c:spPr>
          <a:noFill/>
          <a:ln w="9525" cap="flat" cmpd="sng" algn="ctr">
            <a:solidFill>
              <a:schemeClr val="tx2">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2"/>
                </a:solidFill>
                <a:latin typeface="+mn-lt"/>
                <a:ea typeface="+mn-ea"/>
                <a:cs typeface="+mn-cs"/>
              </a:defRPr>
            </a:pPr>
            <a:endParaRPr lang="it-IT"/>
          </a:p>
        </c:txPr>
        <c:crossAx val="224919456"/>
        <c:crosses val="autoZero"/>
        <c:auto val="1"/>
        <c:lblAlgn val="ctr"/>
        <c:lblOffset val="100"/>
        <c:noMultiLvlLbl val="0"/>
      </c:catAx>
      <c:valAx>
        <c:axId val="224919456"/>
        <c:scaling>
          <c:orientation val="minMax"/>
        </c:scaling>
        <c:delete val="0"/>
        <c:axPos val="l"/>
        <c:majorGridlines>
          <c:spPr>
            <a:ln w="9525" cap="flat" cmpd="sng" algn="ctr">
              <a:solidFill>
                <a:schemeClr val="tx2">
                  <a:lumMod val="15000"/>
                  <a:lumOff val="85000"/>
                </a:schemeClr>
              </a:solidFill>
              <a:round/>
            </a:ln>
            <a:effectLst/>
          </c:spPr>
        </c:majorGridlines>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2"/>
                </a:solidFill>
                <a:latin typeface="+mn-lt"/>
                <a:ea typeface="+mn-ea"/>
                <a:cs typeface="+mn-cs"/>
              </a:defRPr>
            </a:pPr>
            <a:endParaRPr lang="it-IT"/>
          </a:p>
        </c:txPr>
        <c:crossAx val="224911296"/>
        <c:crosses val="autoZero"/>
        <c:crossBetween val="between"/>
      </c:valAx>
      <c:spPr>
        <a:noFill/>
        <a:ln>
          <a:noFill/>
        </a:ln>
        <a:effectLst/>
      </c:spPr>
    </c:plotArea>
    <c:plotVisOnly val="1"/>
    <c:dispBlanksAs val="gap"/>
    <c:showDLblsOverMax val="0"/>
    <c:extLst>
      <c:ext xmlns:c16r3="http://schemas.microsoft.com/office/drawing/2017/03/chart" uri="{56B9EC1D-385E-4148-901F-78D8002777C0}">
        <c16r3:dataDisplayOptions16>
          <c16r3:dispNaAsBlank val="1"/>
        </c16r3:dataDisplayOptions16>
      </c:ext>
    </c:extLst>
  </c:chart>
  <c:spPr>
    <a:solidFill>
      <a:schemeClr val="bg1"/>
    </a:solidFill>
    <a:ln w="9525" cap="flat" cmpd="sng" algn="ctr">
      <a:solidFill>
        <a:schemeClr val="tx2">
          <a:lumMod val="15000"/>
          <a:lumOff val="85000"/>
        </a:schemeClr>
      </a:solidFill>
      <a:round/>
    </a:ln>
    <a:effectLst/>
  </c:spPr>
  <c:txPr>
    <a:bodyPr/>
    <a:lstStyle/>
    <a:p>
      <a:pPr>
        <a:defRPr/>
      </a:pPr>
      <a:endParaRPr lang="it-IT"/>
    </a:p>
  </c:txPr>
  <c:printSettings>
    <c:headerFooter/>
    <c:pageMargins b="0.75" l="0.7" r="0.7" t="0.75" header="0.3" footer="0.3"/>
    <c:pageSetup/>
  </c:printSettings>
  <c:extLst>
    <c:ext xmlns:c14="http://schemas.microsoft.com/office/drawing/2007/8/2/chart" uri="{781A3756-C4B2-4CAC-9D66-4F8BD8637D16}">
      <c14:pivotOptions>
        <c14:dropZoneFilter val="1"/>
        <c14:dropZoneCategories val="1"/>
        <c14:dropZoneData val="1"/>
        <c14:dropZonesVisible val="1"/>
      </c14:pivotOptions>
    </c:ext>
    <c:ext xmlns:c16="http://schemas.microsoft.com/office/drawing/2014/chart" uri="{E28EC0CA-F0BB-4C9C-879D-F8772B89E7AC}">
      <c16:pivotOptions16>
        <c16:showExpandCollapseFieldButtons val="1"/>
      </c16:pivotOptions16>
    </c:ext>
  </c:extLst>
</c:chartSpace>
</file>

<file path=xl/charts/chart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pivotSource>
    <c:name>[Annex A – Survey Financing Scheme Opportunities.xlsx]ANALYSIS!Tabella pivot10</c:name>
    <c:fmtId val="6"/>
  </c:pivotSource>
  <c:chart>
    <c:title>
      <c:tx>
        <c:rich>
          <a:bodyPr rot="0" spcFirstLastPara="1" vertOverflow="ellipsis" vert="horz" wrap="square" anchor="ctr" anchorCtr="1"/>
          <a:lstStyle/>
          <a:p>
            <a:pPr>
              <a:defRPr sz="1600" b="1" i="0" u="none" strike="noStrike" kern="1200" baseline="0">
                <a:solidFill>
                  <a:schemeClr val="tx2"/>
                </a:solidFill>
                <a:latin typeface="+mn-lt"/>
                <a:ea typeface="+mn-ea"/>
                <a:cs typeface="+mn-cs"/>
              </a:defRPr>
            </a:pPr>
            <a:r>
              <a:rPr lang="en-US"/>
              <a:t>Financing Body</a:t>
            </a:r>
          </a:p>
        </c:rich>
      </c:tx>
      <c:overlay val="0"/>
      <c:spPr>
        <a:noFill/>
        <a:ln>
          <a:noFill/>
        </a:ln>
        <a:effectLst/>
      </c:spPr>
      <c:txPr>
        <a:bodyPr rot="0" spcFirstLastPara="1" vertOverflow="ellipsis" vert="horz" wrap="square" anchor="ctr" anchorCtr="1"/>
        <a:lstStyle/>
        <a:p>
          <a:pPr>
            <a:defRPr sz="1600" b="1" i="0" u="none" strike="noStrike" kern="1200" baseline="0">
              <a:solidFill>
                <a:schemeClr val="tx2"/>
              </a:solidFill>
              <a:latin typeface="+mn-lt"/>
              <a:ea typeface="+mn-ea"/>
              <a:cs typeface="+mn-cs"/>
            </a:defRPr>
          </a:pPr>
          <a:endParaRPr lang="it-IT"/>
        </a:p>
      </c:txPr>
    </c:title>
    <c:autoTitleDeleted val="0"/>
    <c:pivotFmts>
      <c:pivotFmt>
        <c:idx val="0"/>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2"/>
                  </a:solidFill>
                  <a:latin typeface="+mn-lt"/>
                  <a:ea typeface="+mn-ea"/>
                  <a:cs typeface="+mn-cs"/>
                </a:defRPr>
              </a:pPr>
              <a:endParaRPr lang="it-IT"/>
            </a:p>
          </c:txPr>
          <c:dLblPos val="outEnd"/>
          <c:showLegendKey val="0"/>
          <c:showVal val="1"/>
          <c:showCatName val="0"/>
          <c:showSerName val="0"/>
          <c:showPercent val="0"/>
          <c:showBubbleSize val="0"/>
          <c:extLst>
            <c:ext xmlns:c15="http://schemas.microsoft.com/office/drawing/2012/chart" uri="{CE6537A1-D6FC-4f65-9D91-7224C49458BB}"/>
          </c:extLst>
        </c:dLbl>
      </c:pivotFmt>
    </c:pivotFmts>
    <c:plotArea>
      <c:layout/>
      <c:barChart>
        <c:barDir val="col"/>
        <c:grouping val="clustered"/>
        <c:varyColors val="0"/>
        <c:ser>
          <c:idx val="0"/>
          <c:order val="0"/>
          <c:tx>
            <c:strRef>
              <c:f>ANALYSIS!$B$59</c:f>
              <c:strCache>
                <c:ptCount val="1"/>
                <c:pt idx="0">
                  <c:v>Total</c:v>
                </c:pt>
              </c:strCache>
            </c:strRef>
          </c:tx>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2"/>
                    </a:solidFill>
                    <a:latin typeface="+mn-lt"/>
                    <a:ea typeface="+mn-ea"/>
                    <a:cs typeface="+mn-cs"/>
                  </a:defRPr>
                </a:pPr>
                <a:endParaRPr lang="it-IT"/>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a:solidFill>
                        <a:schemeClr val="tx2">
                          <a:lumMod val="35000"/>
                          <a:lumOff val="65000"/>
                        </a:schemeClr>
                      </a:solidFill>
                    </a:ln>
                    <a:effectLst/>
                  </c:spPr>
                </c15:leaderLines>
              </c:ext>
            </c:extLst>
          </c:dLbls>
          <c:cat>
            <c:strRef>
              <c:f>ANALYSIS!$A$60:$A$67</c:f>
              <c:strCache>
                <c:ptCount val="7"/>
                <c:pt idx="0">
                  <c:v>National Government </c:v>
                </c:pt>
                <c:pt idx="1">
                  <c:v>Regional Government</c:v>
                </c:pt>
                <c:pt idx="2">
                  <c:v>European Funding</c:v>
                </c:pt>
                <c:pt idx="3">
                  <c:v>ESCo</c:v>
                </c:pt>
                <c:pt idx="4">
                  <c:v>Energy Service Provider</c:v>
                </c:pt>
                <c:pt idx="5">
                  <c:v>International Government</c:v>
                </c:pt>
                <c:pt idx="6">
                  <c:v>Other</c:v>
                </c:pt>
              </c:strCache>
            </c:strRef>
          </c:cat>
          <c:val>
            <c:numRef>
              <c:f>ANALYSIS!$B$60:$B$67</c:f>
              <c:numCache>
                <c:formatCode>General</c:formatCode>
                <c:ptCount val="7"/>
                <c:pt idx="0">
                  <c:v>22</c:v>
                </c:pt>
                <c:pt idx="1">
                  <c:v>20</c:v>
                </c:pt>
                <c:pt idx="2">
                  <c:v>9</c:v>
                </c:pt>
                <c:pt idx="3">
                  <c:v>7</c:v>
                </c:pt>
                <c:pt idx="4">
                  <c:v>1</c:v>
                </c:pt>
                <c:pt idx="5">
                  <c:v>1</c:v>
                </c:pt>
                <c:pt idx="6">
                  <c:v>1</c:v>
                </c:pt>
              </c:numCache>
            </c:numRef>
          </c:val>
          <c:extLst>
            <c:ext xmlns:c16="http://schemas.microsoft.com/office/drawing/2014/chart" uri="{C3380CC4-5D6E-409C-BE32-E72D297353CC}">
              <c16:uniqueId val="{00000000-1A9E-4BD9-9357-C65997FCE7FB}"/>
            </c:ext>
          </c:extLst>
        </c:ser>
        <c:dLbls>
          <c:dLblPos val="outEnd"/>
          <c:showLegendKey val="0"/>
          <c:showVal val="1"/>
          <c:showCatName val="0"/>
          <c:showSerName val="0"/>
          <c:showPercent val="0"/>
          <c:showBubbleSize val="0"/>
        </c:dLbls>
        <c:gapWidth val="100"/>
        <c:overlap val="-24"/>
        <c:axId val="1185426351"/>
        <c:axId val="1185424431"/>
      </c:barChart>
      <c:catAx>
        <c:axId val="1185426351"/>
        <c:scaling>
          <c:orientation val="minMax"/>
        </c:scaling>
        <c:delete val="0"/>
        <c:axPos val="b"/>
        <c:numFmt formatCode="General" sourceLinked="1"/>
        <c:majorTickMark val="none"/>
        <c:minorTickMark val="none"/>
        <c:tickLblPos val="nextTo"/>
        <c:spPr>
          <a:noFill/>
          <a:ln w="9525" cap="flat" cmpd="sng" algn="ctr">
            <a:solidFill>
              <a:schemeClr val="tx2">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2"/>
                </a:solidFill>
                <a:latin typeface="+mn-lt"/>
                <a:ea typeface="+mn-ea"/>
                <a:cs typeface="+mn-cs"/>
              </a:defRPr>
            </a:pPr>
            <a:endParaRPr lang="it-IT"/>
          </a:p>
        </c:txPr>
        <c:crossAx val="1185424431"/>
        <c:crosses val="autoZero"/>
        <c:auto val="1"/>
        <c:lblAlgn val="ctr"/>
        <c:lblOffset val="100"/>
        <c:noMultiLvlLbl val="0"/>
      </c:catAx>
      <c:valAx>
        <c:axId val="1185424431"/>
        <c:scaling>
          <c:orientation val="minMax"/>
        </c:scaling>
        <c:delete val="0"/>
        <c:axPos val="l"/>
        <c:majorGridlines>
          <c:spPr>
            <a:ln w="9525" cap="flat" cmpd="sng" algn="ctr">
              <a:solidFill>
                <a:schemeClr val="tx2">
                  <a:lumMod val="15000"/>
                  <a:lumOff val="85000"/>
                </a:schemeClr>
              </a:solidFill>
              <a:round/>
            </a:ln>
            <a:effectLst/>
          </c:spPr>
        </c:majorGridlines>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2"/>
                </a:solidFill>
                <a:latin typeface="+mn-lt"/>
                <a:ea typeface="+mn-ea"/>
                <a:cs typeface="+mn-cs"/>
              </a:defRPr>
            </a:pPr>
            <a:endParaRPr lang="it-IT"/>
          </a:p>
        </c:txPr>
        <c:crossAx val="1185426351"/>
        <c:crosses val="autoZero"/>
        <c:crossBetween val="between"/>
      </c:valAx>
      <c:spPr>
        <a:noFill/>
        <a:ln>
          <a:noFill/>
        </a:ln>
        <a:effectLst/>
      </c:spPr>
    </c:plotArea>
    <c:plotVisOnly val="1"/>
    <c:dispBlanksAs val="gap"/>
    <c:showDLblsOverMax val="0"/>
    <c:extLst>
      <c:ext xmlns:c16r3="http://schemas.microsoft.com/office/drawing/2017/03/chart" uri="{56B9EC1D-385E-4148-901F-78D8002777C0}">
        <c16r3:dataDisplayOptions16>
          <c16r3:dispNaAsBlank val="1"/>
        </c16r3:dataDisplayOptions16>
      </c:ext>
    </c:extLst>
  </c:chart>
  <c:spPr>
    <a:solidFill>
      <a:schemeClr val="bg1"/>
    </a:solidFill>
    <a:ln w="9525" cap="flat" cmpd="sng" algn="ctr">
      <a:solidFill>
        <a:schemeClr val="tx2">
          <a:lumMod val="15000"/>
          <a:lumOff val="85000"/>
        </a:schemeClr>
      </a:solidFill>
      <a:round/>
    </a:ln>
    <a:effectLst/>
  </c:spPr>
  <c:txPr>
    <a:bodyPr/>
    <a:lstStyle/>
    <a:p>
      <a:pPr>
        <a:defRPr/>
      </a:pPr>
      <a:endParaRPr lang="it-IT"/>
    </a:p>
  </c:txPr>
  <c:printSettings>
    <c:headerFooter/>
    <c:pageMargins b="0.75" l="0.7" r="0.7" t="0.75" header="0.3" footer="0.3"/>
    <c:pageSetup/>
  </c:printSettings>
  <c:extLst>
    <c:ext xmlns:c14="http://schemas.microsoft.com/office/drawing/2007/8/2/chart" uri="{781A3756-C4B2-4CAC-9D66-4F8BD8637D16}">
      <c14:pivotOptions>
        <c14:dropZoneFilter val="1"/>
        <c14:dropZoneCategories val="1"/>
        <c14:dropZoneData val="1"/>
        <c14:dropZonesVisible val="1"/>
      </c14:pivotOptions>
    </c:ext>
    <c:ext xmlns:c16="http://schemas.microsoft.com/office/drawing/2014/chart" uri="{E28EC0CA-F0BB-4C9C-879D-F8772B89E7AC}">
      <c16:pivotOptions16>
        <c16:showExpandCollapseFieldButtons val="1"/>
      </c16:pivotOptions16>
    </c:ext>
  </c:extLst>
</c:chartSpace>
</file>

<file path=xl/charts/chart5.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pivotSource>
    <c:name>[Annex A – Survey Financing Scheme Opportunities.xlsx]ANALYSIS!Tabella pivot4</c:name>
    <c:fmtId val="6"/>
  </c:pivotSource>
  <c:chart>
    <c:title>
      <c:tx>
        <c:rich>
          <a:bodyPr rot="0" spcFirstLastPara="1" vertOverflow="ellipsis" vert="horz" wrap="square" anchor="ctr" anchorCtr="1"/>
          <a:lstStyle/>
          <a:p>
            <a:pPr>
              <a:defRPr sz="1600" b="1" i="0" u="none" strike="noStrike" kern="1200" baseline="0">
                <a:solidFill>
                  <a:schemeClr val="tx2"/>
                </a:solidFill>
                <a:latin typeface="+mn-lt"/>
                <a:ea typeface="+mn-ea"/>
                <a:cs typeface="+mn-cs"/>
              </a:defRPr>
            </a:pPr>
            <a:r>
              <a:rPr lang="it-IT"/>
              <a:t>Budget Available (mln €)</a:t>
            </a:r>
          </a:p>
        </c:rich>
      </c:tx>
      <c:overlay val="0"/>
      <c:spPr>
        <a:noFill/>
        <a:ln>
          <a:noFill/>
        </a:ln>
        <a:effectLst/>
      </c:spPr>
      <c:txPr>
        <a:bodyPr rot="0" spcFirstLastPara="1" vertOverflow="ellipsis" vert="horz" wrap="square" anchor="ctr" anchorCtr="1"/>
        <a:lstStyle/>
        <a:p>
          <a:pPr>
            <a:defRPr sz="1600" b="1" i="0" u="none" strike="noStrike" kern="1200" baseline="0">
              <a:solidFill>
                <a:schemeClr val="tx2"/>
              </a:solidFill>
              <a:latin typeface="+mn-lt"/>
              <a:ea typeface="+mn-ea"/>
              <a:cs typeface="+mn-cs"/>
            </a:defRPr>
          </a:pPr>
          <a:endParaRPr lang="it-IT"/>
        </a:p>
      </c:txPr>
    </c:title>
    <c:autoTitleDeleted val="0"/>
    <c:pivotFmts>
      <c:pivotFmt>
        <c:idx val="0"/>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c:spPr>
        <c:marker>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w="12700">
              <a:solidFill>
                <a:schemeClr val="lt2"/>
              </a:solidFill>
              <a:round/>
            </a:ln>
            <a:effectLst/>
          </c:spPr>
        </c:marker>
        <c:dLbl>
          <c:idx val="0"/>
          <c:dLblPos val="bestFit"/>
          <c:showLegendKey val="0"/>
          <c:showVal val="1"/>
          <c:showCatName val="0"/>
          <c:showSerName val="0"/>
          <c:showPercent val="0"/>
          <c:showBubbleSize val="0"/>
          <c:extLst>
            <c:ext xmlns:c15="http://schemas.microsoft.com/office/drawing/2012/chart" uri="{CE6537A1-D6FC-4f65-9D91-7224C49458BB}"/>
          </c:extLst>
        </c:dLbl>
      </c:pivotFmt>
      <c:pivotFmt>
        <c:idx val="1"/>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c:spPr>
        <c:marker>
          <c:symbol val="none"/>
        </c:marker>
        <c:dLbl>
          <c:idx val="0"/>
          <c:spPr>
            <a:solidFill>
              <a:sysClr val="window" lastClr="FFFFFF"/>
            </a:solid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2"/>
                  </a:solidFill>
                  <a:latin typeface="+mn-lt"/>
                  <a:ea typeface="+mn-ea"/>
                  <a:cs typeface="+mn-cs"/>
                </a:defRPr>
              </a:pPr>
              <a:endParaRPr lang="it-IT"/>
            </a:p>
          </c:txPr>
          <c:dLblPos val="bestFit"/>
          <c:showLegendKey val="0"/>
          <c:showVal val="1"/>
          <c:showCatName val="0"/>
          <c:showSerName val="0"/>
          <c:showPercent val="0"/>
          <c:showBubbleSize val="0"/>
          <c:extLst>
            <c:ext xmlns:c15="http://schemas.microsoft.com/office/drawing/2012/chart" uri="{CE6537A1-D6FC-4f65-9D91-7224C49458BB}"/>
          </c:extLst>
        </c:dLbl>
      </c:pivotFmt>
      <c:pivotFmt>
        <c:idx val="2"/>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c:spPr>
      </c:pivotFmt>
      <c:pivotFmt>
        <c:idx val="3"/>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c:spPr>
      </c:pivotFmt>
      <c:pivotFmt>
        <c:idx val="4"/>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c:spPr>
      </c:pivotFmt>
      <c:pivotFmt>
        <c:idx val="5"/>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c:spPr>
      </c:pivotFmt>
      <c:pivotFmt>
        <c:idx val="6"/>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c:spPr>
      </c:pivotFmt>
      <c:pivotFmt>
        <c:idx val="7"/>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c:spPr>
      </c:pivotFmt>
    </c:pivotFmts>
    <c:plotArea>
      <c:layout/>
      <c:pieChart>
        <c:varyColors val="1"/>
        <c:ser>
          <c:idx val="0"/>
          <c:order val="0"/>
          <c:tx>
            <c:strRef>
              <c:f>ANALYSIS!$B$87</c:f>
              <c:strCache>
                <c:ptCount val="1"/>
                <c:pt idx="0">
                  <c:v>Total</c:v>
                </c:pt>
              </c:strCache>
            </c:strRef>
          </c:tx>
          <c:dPt>
            <c:idx val="0"/>
            <c:bubble3D val="0"/>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c:spPr>
            <c:extLst>
              <c:ext xmlns:c16="http://schemas.microsoft.com/office/drawing/2014/chart" uri="{C3380CC4-5D6E-409C-BE32-E72D297353CC}">
                <c16:uniqueId val="{00000001-1145-4C59-9603-421322AE2F80}"/>
              </c:ext>
            </c:extLst>
          </c:dPt>
          <c:dPt>
            <c:idx val="1"/>
            <c:bubble3D val="0"/>
            <c:spPr>
              <a:gradFill rotWithShape="1">
                <a:gsLst>
                  <a:gs pos="0">
                    <a:schemeClr val="accent2">
                      <a:satMod val="103000"/>
                      <a:lumMod val="102000"/>
                      <a:tint val="94000"/>
                    </a:schemeClr>
                  </a:gs>
                  <a:gs pos="50000">
                    <a:schemeClr val="accent2">
                      <a:satMod val="110000"/>
                      <a:lumMod val="100000"/>
                      <a:shade val="100000"/>
                    </a:schemeClr>
                  </a:gs>
                  <a:gs pos="100000">
                    <a:schemeClr val="accent2">
                      <a:lumMod val="99000"/>
                      <a:satMod val="120000"/>
                      <a:shade val="78000"/>
                    </a:schemeClr>
                  </a:gs>
                </a:gsLst>
                <a:lin ang="5400000" scaled="0"/>
              </a:gradFill>
              <a:ln>
                <a:noFill/>
              </a:ln>
              <a:effectLst/>
            </c:spPr>
            <c:extLst>
              <c:ext xmlns:c16="http://schemas.microsoft.com/office/drawing/2014/chart" uri="{C3380CC4-5D6E-409C-BE32-E72D297353CC}">
                <c16:uniqueId val="{00000003-1145-4C59-9603-421322AE2F80}"/>
              </c:ext>
            </c:extLst>
          </c:dPt>
          <c:dPt>
            <c:idx val="2"/>
            <c:bubble3D val="0"/>
            <c:spPr>
              <a:gradFill rotWithShape="1">
                <a:gsLst>
                  <a:gs pos="0">
                    <a:schemeClr val="accent3">
                      <a:satMod val="103000"/>
                      <a:lumMod val="102000"/>
                      <a:tint val="94000"/>
                    </a:schemeClr>
                  </a:gs>
                  <a:gs pos="50000">
                    <a:schemeClr val="accent3">
                      <a:satMod val="110000"/>
                      <a:lumMod val="100000"/>
                      <a:shade val="100000"/>
                    </a:schemeClr>
                  </a:gs>
                  <a:gs pos="100000">
                    <a:schemeClr val="accent3">
                      <a:lumMod val="99000"/>
                      <a:satMod val="120000"/>
                      <a:shade val="78000"/>
                    </a:schemeClr>
                  </a:gs>
                </a:gsLst>
                <a:lin ang="5400000" scaled="0"/>
              </a:gradFill>
              <a:ln>
                <a:noFill/>
              </a:ln>
              <a:effectLst/>
            </c:spPr>
            <c:extLst>
              <c:ext xmlns:c16="http://schemas.microsoft.com/office/drawing/2014/chart" uri="{C3380CC4-5D6E-409C-BE32-E72D297353CC}">
                <c16:uniqueId val="{00000005-1145-4C59-9603-421322AE2F80}"/>
              </c:ext>
            </c:extLst>
          </c:dPt>
          <c:dPt>
            <c:idx val="3"/>
            <c:bubble3D val="0"/>
            <c:spPr>
              <a:gradFill rotWithShape="1">
                <a:gsLst>
                  <a:gs pos="0">
                    <a:schemeClr val="accent4">
                      <a:satMod val="103000"/>
                      <a:lumMod val="102000"/>
                      <a:tint val="94000"/>
                    </a:schemeClr>
                  </a:gs>
                  <a:gs pos="50000">
                    <a:schemeClr val="accent4">
                      <a:satMod val="110000"/>
                      <a:lumMod val="100000"/>
                      <a:shade val="100000"/>
                    </a:schemeClr>
                  </a:gs>
                  <a:gs pos="100000">
                    <a:schemeClr val="accent4">
                      <a:lumMod val="99000"/>
                      <a:satMod val="120000"/>
                      <a:shade val="78000"/>
                    </a:schemeClr>
                  </a:gs>
                </a:gsLst>
                <a:lin ang="5400000" scaled="0"/>
              </a:gradFill>
              <a:ln>
                <a:noFill/>
              </a:ln>
              <a:effectLst/>
            </c:spPr>
            <c:extLst>
              <c:ext xmlns:c16="http://schemas.microsoft.com/office/drawing/2014/chart" uri="{C3380CC4-5D6E-409C-BE32-E72D297353CC}">
                <c16:uniqueId val="{00000007-DD4A-4E8D-B44F-E171A4C50E6C}"/>
              </c:ext>
            </c:extLst>
          </c:dPt>
          <c:dPt>
            <c:idx val="4"/>
            <c:bubble3D val="0"/>
            <c:spPr>
              <a:gradFill rotWithShape="1">
                <a:gsLst>
                  <a:gs pos="0">
                    <a:schemeClr val="accent5">
                      <a:satMod val="103000"/>
                      <a:lumMod val="102000"/>
                      <a:tint val="94000"/>
                    </a:schemeClr>
                  </a:gs>
                  <a:gs pos="50000">
                    <a:schemeClr val="accent5">
                      <a:satMod val="110000"/>
                      <a:lumMod val="100000"/>
                      <a:shade val="100000"/>
                    </a:schemeClr>
                  </a:gs>
                  <a:gs pos="100000">
                    <a:schemeClr val="accent5">
                      <a:lumMod val="99000"/>
                      <a:satMod val="120000"/>
                      <a:shade val="78000"/>
                    </a:schemeClr>
                  </a:gs>
                </a:gsLst>
                <a:lin ang="5400000" scaled="0"/>
              </a:gradFill>
              <a:ln>
                <a:noFill/>
              </a:ln>
              <a:effectLst/>
            </c:spPr>
            <c:extLst>
              <c:ext xmlns:c16="http://schemas.microsoft.com/office/drawing/2014/chart" uri="{C3380CC4-5D6E-409C-BE32-E72D297353CC}">
                <c16:uniqueId val="{00000009-DD4A-4E8D-B44F-E171A4C50E6C}"/>
              </c:ext>
            </c:extLst>
          </c:dPt>
          <c:dLbls>
            <c:spPr>
              <a:solidFill>
                <a:sysClr val="window" lastClr="FFFFFF"/>
              </a:solid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2"/>
                    </a:solidFill>
                    <a:latin typeface="+mn-lt"/>
                    <a:ea typeface="+mn-ea"/>
                    <a:cs typeface="+mn-cs"/>
                  </a:defRPr>
                </a:pPr>
                <a:endParaRPr lang="it-IT"/>
              </a:p>
            </c:txPr>
            <c:dLblPos val="bestFit"/>
            <c:showLegendKey val="0"/>
            <c:showVal val="1"/>
            <c:showCatName val="0"/>
            <c:showSerName val="0"/>
            <c:showPercent val="0"/>
            <c:showBubbleSize val="0"/>
            <c:showLeaderLines val="1"/>
            <c:leaderLines>
              <c:spPr>
                <a:ln w="9525">
                  <a:solidFill>
                    <a:schemeClr val="tx2">
                      <a:lumMod val="35000"/>
                      <a:lumOff val="65000"/>
                    </a:schemeClr>
                  </a:solidFill>
                </a:ln>
                <a:effectLst/>
              </c:spPr>
            </c:leaderLines>
            <c:extLst>
              <c:ext xmlns:c15="http://schemas.microsoft.com/office/drawing/2012/chart" uri="{CE6537A1-D6FC-4f65-9D91-7224C49458BB}"/>
            </c:extLst>
          </c:dLbls>
          <c:cat>
            <c:strRef>
              <c:f>ANALYSIS!$A$88:$A$93</c:f>
              <c:strCache>
                <c:ptCount val="5"/>
                <c:pt idx="0">
                  <c:v>Non-repayable grant</c:v>
                </c:pt>
                <c:pt idx="1">
                  <c:v>Tax relief</c:v>
                </c:pt>
                <c:pt idx="2">
                  <c:v>Bank Loan</c:v>
                </c:pt>
                <c:pt idx="3">
                  <c:v>Private funding (including debt financing)</c:v>
                </c:pt>
                <c:pt idx="4">
                  <c:v>Mixed Financing</c:v>
                </c:pt>
              </c:strCache>
            </c:strRef>
          </c:cat>
          <c:val>
            <c:numRef>
              <c:f>ANALYSIS!$B$88:$B$93</c:f>
              <c:numCache>
                <c:formatCode>#,##0\ "€"</c:formatCode>
                <c:ptCount val="5"/>
                <c:pt idx="0">
                  <c:v>5467.7625642560224</c:v>
                </c:pt>
                <c:pt idx="1">
                  <c:v>6300</c:v>
                </c:pt>
                <c:pt idx="2">
                  <c:v>404.60775833247084</c:v>
                </c:pt>
                <c:pt idx="3">
                  <c:v>42.590290350786404</c:v>
                </c:pt>
                <c:pt idx="4">
                  <c:v>75822.752296421764</c:v>
                </c:pt>
              </c:numCache>
            </c:numRef>
          </c:val>
          <c:extLst>
            <c:ext xmlns:c16="http://schemas.microsoft.com/office/drawing/2014/chart" uri="{C3380CC4-5D6E-409C-BE32-E72D297353CC}">
              <c16:uniqueId val="{00000000-13C9-49F4-88E9-75A4FF1F5C82}"/>
            </c:ext>
          </c:extLst>
        </c:ser>
        <c:dLbls>
          <c:dLblPos val="bestFit"/>
          <c:showLegendKey val="0"/>
          <c:showVal val="1"/>
          <c:showCatName val="0"/>
          <c:showSerName val="0"/>
          <c:showPercent val="0"/>
          <c:showBubbleSize val="0"/>
          <c:showLeaderLines val="1"/>
        </c:dLbls>
        <c:firstSliceAng val="0"/>
      </c:pieChart>
      <c:spPr>
        <a:noFill/>
        <a:ln>
          <a:noFill/>
        </a:ln>
        <a:effectLst/>
      </c:spPr>
    </c:plotArea>
    <c:legend>
      <c:legendPos val="r"/>
      <c:overlay val="0"/>
      <c:spPr>
        <a:noFill/>
        <a:ln>
          <a:noFill/>
        </a:ln>
        <a:effectLst/>
      </c:spPr>
      <c:txPr>
        <a:bodyPr rot="0" spcFirstLastPara="1" vertOverflow="ellipsis" vert="horz" wrap="square" anchor="ctr" anchorCtr="1"/>
        <a:lstStyle/>
        <a:p>
          <a:pPr>
            <a:defRPr sz="900" b="0" i="0" u="none" strike="noStrike" kern="1200" baseline="0">
              <a:solidFill>
                <a:schemeClr val="tx2"/>
              </a:solidFill>
              <a:latin typeface="+mn-lt"/>
              <a:ea typeface="+mn-ea"/>
              <a:cs typeface="+mn-cs"/>
            </a:defRPr>
          </a:pPr>
          <a:endParaRPr lang="it-IT"/>
        </a:p>
      </c:txPr>
    </c:legend>
    <c:plotVisOnly val="1"/>
    <c:dispBlanksAs val="gap"/>
    <c:showDLblsOverMax val="0"/>
    <c:extLst>
      <c:ext xmlns:c16r3="http://schemas.microsoft.com/office/drawing/2017/03/chart" uri="{56B9EC1D-385E-4148-901F-78D8002777C0}">
        <c16r3:dataDisplayOptions16>
          <c16r3:dispNaAsBlank val="1"/>
        </c16r3:dataDisplayOptions16>
      </c:ext>
    </c:extLst>
  </c:chart>
  <c:spPr>
    <a:solidFill>
      <a:schemeClr val="bg1"/>
    </a:solidFill>
    <a:ln w="9525" cap="flat" cmpd="sng" algn="ctr">
      <a:solidFill>
        <a:schemeClr val="tx2">
          <a:lumMod val="15000"/>
          <a:lumOff val="85000"/>
        </a:schemeClr>
      </a:solidFill>
      <a:round/>
    </a:ln>
    <a:effectLst/>
  </c:spPr>
  <c:txPr>
    <a:bodyPr/>
    <a:lstStyle/>
    <a:p>
      <a:pPr>
        <a:defRPr/>
      </a:pPr>
      <a:endParaRPr lang="it-IT"/>
    </a:p>
  </c:txPr>
  <c:printSettings>
    <c:headerFooter/>
    <c:pageMargins b="0.75" l="0.7" r="0.7" t="0.75" header="0.3" footer="0.3"/>
    <c:pageSetup/>
  </c:printSettings>
  <c:extLst>
    <c:ext xmlns:c14="http://schemas.microsoft.com/office/drawing/2007/8/2/chart" uri="{781A3756-C4B2-4CAC-9D66-4F8BD8637D16}">
      <c14:pivotOptions>
        <c14:dropZoneFilter val="1"/>
        <c14:dropZoneCategories val="1"/>
        <c14:dropZoneData val="1"/>
        <c14:dropZoneSeries val="1"/>
        <c14:dropZonesVisible val="1"/>
      </c14:pivotOptions>
    </c:ext>
    <c:ext xmlns:c16="http://schemas.microsoft.com/office/drawing/2014/chart" uri="{E28EC0CA-F0BB-4C9C-879D-F8772B89E7AC}">
      <c16:pivotOptions16>
        <c16:showExpandCollapseFieldButtons val="1"/>
      </c16:pivotOptions16>
    </c:ext>
  </c:extLst>
</c:chartSpace>
</file>

<file path=xl/charts/chart6.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pivotSource>
    <c:name>[Annex A – Survey Financing Scheme Opportunities.xlsx]ANALYSIS!Tabella pivot16</c:name>
    <c:fmtId val="29"/>
  </c:pivotSource>
  <c:chart>
    <c:title>
      <c:tx>
        <c:rich>
          <a:bodyPr rot="0" spcFirstLastPara="1" vertOverflow="ellipsis" vert="horz" wrap="square" anchor="ctr" anchorCtr="1"/>
          <a:lstStyle/>
          <a:p>
            <a:pPr>
              <a:defRPr sz="1600" b="1" i="0" u="none" strike="noStrike" kern="1200" baseline="0">
                <a:solidFill>
                  <a:schemeClr val="tx2"/>
                </a:solidFill>
                <a:latin typeface="+mn-lt"/>
                <a:ea typeface="+mn-ea"/>
                <a:cs typeface="+mn-cs"/>
              </a:defRPr>
            </a:pPr>
            <a:r>
              <a:rPr lang="it-IT"/>
              <a:t>Opportunity Status and Recurrency</a:t>
            </a:r>
          </a:p>
        </c:rich>
      </c:tx>
      <c:overlay val="0"/>
      <c:spPr>
        <a:noFill/>
        <a:ln>
          <a:noFill/>
        </a:ln>
        <a:effectLst/>
      </c:spPr>
      <c:txPr>
        <a:bodyPr rot="0" spcFirstLastPara="1" vertOverflow="ellipsis" vert="horz" wrap="square" anchor="ctr" anchorCtr="1"/>
        <a:lstStyle/>
        <a:p>
          <a:pPr>
            <a:defRPr sz="1600" b="1" i="0" u="none" strike="noStrike" kern="1200" baseline="0">
              <a:solidFill>
                <a:schemeClr val="tx2"/>
              </a:solidFill>
              <a:latin typeface="+mn-lt"/>
              <a:ea typeface="+mn-ea"/>
              <a:cs typeface="+mn-cs"/>
            </a:defRPr>
          </a:pPr>
          <a:endParaRPr lang="it-IT"/>
        </a:p>
      </c:txPr>
    </c:title>
    <c:autoTitleDeleted val="0"/>
    <c:pivotFmts>
      <c:pivotFmt>
        <c:idx val="0"/>
        <c:dLbl>
          <c:idx val="0"/>
          <c:dLblPos val="ctr"/>
          <c:showLegendKey val="0"/>
          <c:showVal val="1"/>
          <c:showCatName val="0"/>
          <c:showSerName val="0"/>
          <c:showPercent val="0"/>
          <c:showBubbleSize val="0"/>
          <c:extLst>
            <c:ext xmlns:c15="http://schemas.microsoft.com/office/drawing/2012/chart" uri="{CE6537A1-D6FC-4f65-9D91-7224C49458BB}"/>
          </c:extLst>
        </c:dLbl>
      </c:pivotFmt>
      <c:pivotFmt>
        <c:idx val="1"/>
        <c:dLbl>
          <c:idx val="0"/>
          <c:dLblPos val="ctr"/>
          <c:showLegendKey val="0"/>
          <c:showVal val="1"/>
          <c:showCatName val="0"/>
          <c:showSerName val="0"/>
          <c:showPercent val="0"/>
          <c:showBubbleSize val="0"/>
          <c:extLst>
            <c:ext xmlns:c15="http://schemas.microsoft.com/office/drawing/2012/chart" uri="{CE6537A1-D6FC-4f65-9D91-7224C49458BB}"/>
          </c:extLst>
        </c:dLbl>
      </c:pivotFmt>
      <c:pivotFmt>
        <c:idx val="2"/>
        <c:dLbl>
          <c:idx val="0"/>
          <c:dLblPos val="ctr"/>
          <c:showLegendKey val="0"/>
          <c:showVal val="1"/>
          <c:showCatName val="0"/>
          <c:showSerName val="0"/>
          <c:showPercent val="0"/>
          <c:showBubbleSize val="0"/>
          <c:extLst>
            <c:ext xmlns:c15="http://schemas.microsoft.com/office/drawing/2012/chart" uri="{CE6537A1-D6FC-4f65-9D91-7224C49458BB}"/>
          </c:extLst>
        </c:dLbl>
      </c:pivotFmt>
      <c:pivotFmt>
        <c:idx val="3"/>
        <c:dLbl>
          <c:idx val="0"/>
          <c:dLblPos val="ctr"/>
          <c:showLegendKey val="0"/>
          <c:showVal val="1"/>
          <c:showCatName val="0"/>
          <c:showSerName val="0"/>
          <c:showPercent val="0"/>
          <c:showBubbleSize val="0"/>
          <c:extLst>
            <c:ext xmlns:c15="http://schemas.microsoft.com/office/drawing/2012/chart" uri="{CE6537A1-D6FC-4f65-9D91-7224C49458BB}"/>
          </c:extLst>
        </c:dLbl>
      </c:pivotFmt>
      <c:pivotFmt>
        <c:idx val="4"/>
      </c:pivotFmt>
      <c:pivotFmt>
        <c:idx val="5"/>
      </c:pivotFmt>
      <c:pivotFmt>
        <c:idx val="6"/>
        <c:dLbl>
          <c:idx val="0"/>
          <c:dLblPos val="ctr"/>
          <c:showLegendKey val="0"/>
          <c:showVal val="1"/>
          <c:showCatName val="0"/>
          <c:showSerName val="0"/>
          <c:showPercent val="0"/>
          <c:showBubbleSize val="0"/>
          <c:extLst>
            <c:ext xmlns:c15="http://schemas.microsoft.com/office/drawing/2012/chart" uri="{CE6537A1-D6FC-4f65-9D91-7224C49458BB}"/>
          </c:extLst>
        </c:dLbl>
      </c:pivotFmt>
      <c:pivotFmt>
        <c:idx val="7"/>
        <c:dLbl>
          <c:idx val="0"/>
          <c:dLblPos val="ctr"/>
          <c:showLegendKey val="0"/>
          <c:showVal val="1"/>
          <c:showCatName val="0"/>
          <c:showSerName val="0"/>
          <c:showPercent val="0"/>
          <c:showBubbleSize val="0"/>
          <c:extLst>
            <c:ext xmlns:c15="http://schemas.microsoft.com/office/drawing/2012/chart" uri="{CE6537A1-D6FC-4f65-9D91-7224C49458BB}"/>
          </c:extLst>
        </c:dLbl>
      </c:pivotFmt>
      <c:pivotFmt>
        <c:idx val="8"/>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2"/>
                  </a:solidFill>
                  <a:latin typeface="+mn-lt"/>
                  <a:ea typeface="+mn-ea"/>
                  <a:cs typeface="+mn-cs"/>
                </a:defRPr>
              </a:pPr>
              <a:endParaRPr lang="it-IT"/>
            </a:p>
          </c:txPr>
          <c:dLblPos val="ctr"/>
          <c:showLegendKey val="0"/>
          <c:showVal val="1"/>
          <c:showCatName val="0"/>
          <c:showSerName val="0"/>
          <c:showPercent val="0"/>
          <c:showBubbleSize val="0"/>
          <c:extLst>
            <c:ext xmlns:c15="http://schemas.microsoft.com/office/drawing/2012/chart" uri="{CE6537A1-D6FC-4f65-9D91-7224C49458BB}"/>
          </c:extLst>
        </c:dLbl>
      </c:pivotFmt>
      <c:pivotFmt>
        <c:idx val="9"/>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2"/>
                  </a:solidFill>
                  <a:latin typeface="+mn-lt"/>
                  <a:ea typeface="+mn-ea"/>
                  <a:cs typeface="+mn-cs"/>
                </a:defRPr>
              </a:pPr>
              <a:endParaRPr lang="it-IT"/>
            </a:p>
          </c:txPr>
          <c:dLblPos val="ctr"/>
          <c:showLegendKey val="0"/>
          <c:showVal val="1"/>
          <c:showCatName val="0"/>
          <c:showSerName val="0"/>
          <c:showPercent val="0"/>
          <c:showBubbleSize val="0"/>
          <c:extLst>
            <c:ext xmlns:c15="http://schemas.microsoft.com/office/drawing/2012/chart" uri="{CE6537A1-D6FC-4f65-9D91-7224C49458BB}"/>
          </c:extLst>
        </c:dLbl>
      </c:pivotFmt>
    </c:pivotFmts>
    <c:plotArea>
      <c:layout/>
      <c:barChart>
        <c:barDir val="col"/>
        <c:grouping val="stacked"/>
        <c:varyColors val="0"/>
        <c:ser>
          <c:idx val="0"/>
          <c:order val="0"/>
          <c:tx>
            <c:strRef>
              <c:f>ANALYSIS!$B$31:$B$32</c:f>
              <c:strCache>
                <c:ptCount val="1"/>
                <c:pt idx="0">
                  <c:v>No</c:v>
                </c:pt>
              </c:strCache>
            </c:strRef>
          </c:tx>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2"/>
                    </a:solidFill>
                    <a:latin typeface="+mn-lt"/>
                    <a:ea typeface="+mn-ea"/>
                    <a:cs typeface="+mn-cs"/>
                  </a:defRPr>
                </a:pPr>
                <a:endParaRPr lang="it-IT"/>
              </a:p>
            </c:txPr>
            <c:dLblPos val="ct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a:solidFill>
                        <a:schemeClr val="tx2">
                          <a:lumMod val="35000"/>
                          <a:lumOff val="65000"/>
                        </a:schemeClr>
                      </a:solidFill>
                    </a:ln>
                    <a:effectLst/>
                  </c:spPr>
                </c15:leaderLines>
              </c:ext>
            </c:extLst>
          </c:dLbls>
          <c:cat>
            <c:strRef>
              <c:f>ANALYSIS!$A$33:$A$35</c:f>
              <c:strCache>
                <c:ptCount val="2"/>
                <c:pt idx="0">
                  <c:v>EXPIRED</c:v>
                </c:pt>
                <c:pt idx="1">
                  <c:v>ONGOING</c:v>
                </c:pt>
              </c:strCache>
            </c:strRef>
          </c:cat>
          <c:val>
            <c:numRef>
              <c:f>ANALYSIS!$B$33:$B$35</c:f>
              <c:numCache>
                <c:formatCode>General</c:formatCode>
                <c:ptCount val="2"/>
                <c:pt idx="0">
                  <c:v>16</c:v>
                </c:pt>
                <c:pt idx="1">
                  <c:v>28</c:v>
                </c:pt>
              </c:numCache>
            </c:numRef>
          </c:val>
          <c:extLst>
            <c:ext xmlns:c16="http://schemas.microsoft.com/office/drawing/2014/chart" uri="{C3380CC4-5D6E-409C-BE32-E72D297353CC}">
              <c16:uniqueId val="{00000000-8C20-4E76-AAA7-EE50663345EE}"/>
            </c:ext>
          </c:extLst>
        </c:ser>
        <c:ser>
          <c:idx val="1"/>
          <c:order val="1"/>
          <c:tx>
            <c:strRef>
              <c:f>ANALYSIS!$C$31:$C$32</c:f>
              <c:strCache>
                <c:ptCount val="1"/>
                <c:pt idx="0">
                  <c:v>Yes</c:v>
                </c:pt>
              </c:strCache>
            </c:strRef>
          </c:tx>
          <c:spPr>
            <a:gradFill rotWithShape="1">
              <a:gsLst>
                <a:gs pos="0">
                  <a:schemeClr val="accent2">
                    <a:satMod val="103000"/>
                    <a:lumMod val="102000"/>
                    <a:tint val="94000"/>
                  </a:schemeClr>
                </a:gs>
                <a:gs pos="50000">
                  <a:schemeClr val="accent2">
                    <a:satMod val="110000"/>
                    <a:lumMod val="100000"/>
                    <a:shade val="100000"/>
                  </a:schemeClr>
                </a:gs>
                <a:gs pos="100000">
                  <a:schemeClr val="accent2">
                    <a:lumMod val="99000"/>
                    <a:satMod val="120000"/>
                    <a:shade val="78000"/>
                  </a:schemeClr>
                </a:gs>
              </a:gsLst>
              <a:lin ang="5400000" scaled="0"/>
            </a:gra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2"/>
                    </a:solidFill>
                    <a:latin typeface="+mn-lt"/>
                    <a:ea typeface="+mn-ea"/>
                    <a:cs typeface="+mn-cs"/>
                  </a:defRPr>
                </a:pPr>
                <a:endParaRPr lang="it-IT"/>
              </a:p>
            </c:txPr>
            <c:dLblPos val="ct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a:solidFill>
                        <a:schemeClr val="tx2">
                          <a:lumMod val="35000"/>
                          <a:lumOff val="65000"/>
                        </a:schemeClr>
                      </a:solidFill>
                    </a:ln>
                    <a:effectLst/>
                  </c:spPr>
                </c15:leaderLines>
              </c:ext>
            </c:extLst>
          </c:dLbls>
          <c:cat>
            <c:strRef>
              <c:f>ANALYSIS!$A$33:$A$35</c:f>
              <c:strCache>
                <c:ptCount val="2"/>
                <c:pt idx="0">
                  <c:v>EXPIRED</c:v>
                </c:pt>
                <c:pt idx="1">
                  <c:v>ONGOING</c:v>
                </c:pt>
              </c:strCache>
            </c:strRef>
          </c:cat>
          <c:val>
            <c:numRef>
              <c:f>ANALYSIS!$C$33:$C$35</c:f>
              <c:numCache>
                <c:formatCode>General</c:formatCode>
                <c:ptCount val="2"/>
                <c:pt idx="0">
                  <c:v>14</c:v>
                </c:pt>
                <c:pt idx="1">
                  <c:v>3</c:v>
                </c:pt>
              </c:numCache>
            </c:numRef>
          </c:val>
          <c:extLst>
            <c:ext xmlns:c16="http://schemas.microsoft.com/office/drawing/2014/chart" uri="{C3380CC4-5D6E-409C-BE32-E72D297353CC}">
              <c16:uniqueId val="{00000003-8C20-4E76-AAA7-EE50663345EE}"/>
            </c:ext>
          </c:extLst>
        </c:ser>
        <c:dLbls>
          <c:dLblPos val="ctr"/>
          <c:showLegendKey val="0"/>
          <c:showVal val="1"/>
          <c:showCatName val="0"/>
          <c:showSerName val="0"/>
          <c:showPercent val="0"/>
          <c:showBubbleSize val="0"/>
        </c:dLbls>
        <c:gapWidth val="150"/>
        <c:overlap val="100"/>
        <c:axId val="931855327"/>
        <c:axId val="931850527"/>
      </c:barChart>
      <c:catAx>
        <c:axId val="931855327"/>
        <c:scaling>
          <c:orientation val="minMax"/>
        </c:scaling>
        <c:delete val="0"/>
        <c:axPos val="b"/>
        <c:numFmt formatCode="General" sourceLinked="1"/>
        <c:majorTickMark val="none"/>
        <c:minorTickMark val="none"/>
        <c:tickLblPos val="nextTo"/>
        <c:spPr>
          <a:noFill/>
          <a:ln w="9525" cap="flat" cmpd="sng" algn="ctr">
            <a:solidFill>
              <a:schemeClr val="tx2">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2"/>
                </a:solidFill>
                <a:latin typeface="+mn-lt"/>
                <a:ea typeface="+mn-ea"/>
                <a:cs typeface="+mn-cs"/>
              </a:defRPr>
            </a:pPr>
            <a:endParaRPr lang="it-IT"/>
          </a:p>
        </c:txPr>
        <c:crossAx val="931850527"/>
        <c:crosses val="autoZero"/>
        <c:auto val="1"/>
        <c:lblAlgn val="ctr"/>
        <c:lblOffset val="100"/>
        <c:noMultiLvlLbl val="0"/>
      </c:catAx>
      <c:valAx>
        <c:axId val="931850527"/>
        <c:scaling>
          <c:orientation val="minMax"/>
        </c:scaling>
        <c:delete val="0"/>
        <c:axPos val="l"/>
        <c:majorGridlines>
          <c:spPr>
            <a:ln w="9525" cap="flat" cmpd="sng" algn="ctr">
              <a:solidFill>
                <a:schemeClr val="tx2">
                  <a:lumMod val="15000"/>
                  <a:lumOff val="85000"/>
                </a:schemeClr>
              </a:solidFill>
              <a:round/>
            </a:ln>
            <a:effectLst/>
          </c:spPr>
        </c:majorGridlines>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2"/>
                </a:solidFill>
                <a:latin typeface="+mn-lt"/>
                <a:ea typeface="+mn-ea"/>
                <a:cs typeface="+mn-cs"/>
              </a:defRPr>
            </a:pPr>
            <a:endParaRPr lang="it-IT"/>
          </a:p>
        </c:txPr>
        <c:crossAx val="931855327"/>
        <c:crosses val="autoZero"/>
        <c:crossBetween val="between"/>
      </c:valAx>
      <c:dTable>
        <c:showHorzBorder val="1"/>
        <c:showVertBorder val="1"/>
        <c:showOutline val="1"/>
        <c:showKeys val="1"/>
        <c:spPr>
          <a:noFill/>
          <a:ln w="9525">
            <a:solidFill>
              <a:schemeClr val="tx2">
                <a:lumMod val="15000"/>
                <a:lumOff val="85000"/>
              </a:schemeClr>
            </a:solidFill>
          </a:ln>
          <a:effectLst/>
        </c:spPr>
        <c:txPr>
          <a:bodyPr rot="0" spcFirstLastPara="1" vertOverflow="ellipsis" vert="horz" wrap="square" anchor="ctr" anchorCtr="1"/>
          <a:lstStyle/>
          <a:p>
            <a:pPr rtl="0">
              <a:defRPr sz="900" b="0" i="0" u="none" strike="noStrike" kern="1200" baseline="0">
                <a:solidFill>
                  <a:schemeClr val="tx2"/>
                </a:solidFill>
                <a:latin typeface="+mn-lt"/>
                <a:ea typeface="+mn-ea"/>
                <a:cs typeface="+mn-cs"/>
              </a:defRPr>
            </a:pPr>
            <a:endParaRPr lang="it-IT"/>
          </a:p>
        </c:txPr>
      </c:dTable>
      <c:spPr>
        <a:noFill/>
        <a:ln>
          <a:noFill/>
        </a:ln>
        <a:effectLst/>
      </c:spPr>
    </c:plotArea>
    <c:plotVisOnly val="1"/>
    <c:dispBlanksAs val="gap"/>
    <c:showDLblsOverMax val="0"/>
    <c:extLst>
      <c:ext xmlns:c16r3="http://schemas.microsoft.com/office/drawing/2017/03/chart" uri="{56B9EC1D-385E-4148-901F-78D8002777C0}">
        <c16r3:dataDisplayOptions16>
          <c16r3:dispNaAsBlank val="1"/>
        </c16r3:dataDisplayOptions16>
      </c:ext>
    </c:extLst>
  </c:chart>
  <c:spPr>
    <a:solidFill>
      <a:schemeClr val="bg1"/>
    </a:solidFill>
    <a:ln w="9525" cap="flat" cmpd="sng" algn="ctr">
      <a:solidFill>
        <a:schemeClr val="tx2">
          <a:lumMod val="15000"/>
          <a:lumOff val="85000"/>
        </a:schemeClr>
      </a:solidFill>
      <a:round/>
    </a:ln>
    <a:effectLst/>
  </c:spPr>
  <c:txPr>
    <a:bodyPr/>
    <a:lstStyle/>
    <a:p>
      <a:pPr>
        <a:defRPr/>
      </a:pPr>
      <a:endParaRPr lang="it-IT"/>
    </a:p>
  </c:txPr>
  <c:printSettings>
    <c:headerFooter/>
    <c:pageMargins b="0.75" l="0.7" r="0.7" t="0.75" header="0.3" footer="0.3"/>
    <c:pageSetup/>
  </c:printSettings>
  <c:extLst>
    <c:ext xmlns:c14="http://schemas.microsoft.com/office/drawing/2007/8/2/chart" uri="{781A3756-C4B2-4CAC-9D66-4F8BD8637D16}">
      <c14:pivotOptions>
        <c14:dropZoneFilter val="1"/>
        <c14:dropZoneCategories val="1"/>
        <c14:dropZoneData val="1"/>
        <c14:dropZonesVisible val="1"/>
      </c14:pivotOptions>
    </c:ext>
    <c:ext xmlns:c16="http://schemas.microsoft.com/office/drawing/2014/chart" uri="{E28EC0CA-F0BB-4C9C-879D-F8772B89E7AC}">
      <c16:pivotOptions16>
        <c16:showExpandCollapseFieldButtons val="1"/>
      </c16:pivotOptions16>
    </c:ext>
  </c:extLst>
</c: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3.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4.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5.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6.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207">
  <cs:axisTitle>
    <cs:lnRef idx="0"/>
    <cs:fillRef idx="0"/>
    <cs:effectRef idx="0"/>
    <cs:fontRef idx="minor">
      <a:schemeClr val="tx2"/>
    </cs:fontRef>
    <cs:defRPr sz="900" b="1" kern="1200"/>
  </cs:axisTitle>
  <cs:categoryAxis>
    <cs:lnRef idx="0"/>
    <cs:fillRef idx="0"/>
    <cs:effectRef idx="0"/>
    <cs:fontRef idx="minor">
      <a:schemeClr val="tx2"/>
    </cs:fontRef>
    <cs:spPr>
      <a:ln w="9525" cap="flat" cmpd="sng" algn="ctr">
        <a:solidFill>
          <a:schemeClr val="tx2">
            <a:lumMod val="15000"/>
            <a:lumOff val="85000"/>
          </a:schemeClr>
        </a:solidFill>
        <a:round/>
      </a:ln>
    </cs:spPr>
    <cs:defRPr sz="900" kern="1200"/>
  </cs:categoryAxis>
  <cs:chartArea mods="allowNoFillOverride allowNoLineOverride">
    <cs:lnRef idx="0"/>
    <cs:fillRef idx="0"/>
    <cs:effectRef idx="0"/>
    <cs:fontRef idx="minor">
      <a:schemeClr val="tx2"/>
    </cs:fontRef>
    <cs:spPr>
      <a:solidFill>
        <a:schemeClr val="bg1"/>
      </a:solidFill>
      <a:ln w="9525" cap="flat" cmpd="sng" algn="ctr">
        <a:solidFill>
          <a:schemeClr val="tx2">
            <a:lumMod val="15000"/>
            <a:lumOff val="85000"/>
          </a:schemeClr>
        </a:solidFill>
        <a:round/>
      </a:ln>
    </cs:spPr>
    <cs:defRPr sz="900" kern="1200"/>
  </cs:chartArea>
  <cs:dataLabel>
    <cs:lnRef idx="0"/>
    <cs:fillRef idx="0"/>
    <cs:effectRef idx="0"/>
    <cs:fontRef idx="minor">
      <a:schemeClr val="tx2"/>
    </cs:fontRef>
    <cs:defRPr sz="900" kern="1200"/>
  </cs:dataLabel>
  <cs:dataLabelCallout>
    <cs:lnRef idx="0"/>
    <cs:fillRef idx="0"/>
    <cs:effectRef idx="0"/>
    <cs:fontRef idx="minor">
      <a:schemeClr val="dk2">
        <a:lumMod val="7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2"/>
    <cs:fontRef idx="minor">
      <a:schemeClr val="tx2"/>
    </cs:fontRef>
  </cs:dataPoint>
  <cs:dataPoint3D>
    <cs:lnRef idx="0"/>
    <cs:fillRef idx="3">
      <cs:styleClr val="auto"/>
    </cs:fillRef>
    <cs:effectRef idx="2"/>
    <cs:fontRef idx="minor">
      <a:schemeClr val="tx2"/>
    </cs:fontRef>
  </cs:dataPoint3D>
  <cs:dataPointLine>
    <cs:lnRef idx="0">
      <cs:styleClr val="auto"/>
    </cs:lnRef>
    <cs:fillRef idx="3"/>
    <cs:effectRef idx="2"/>
    <cs:fontRef idx="minor">
      <a:schemeClr val="tx2"/>
    </cs:fontRef>
    <cs:spPr>
      <a:ln w="31750" cap="rnd">
        <a:solidFill>
          <a:schemeClr val="phClr"/>
        </a:solidFill>
        <a:round/>
      </a:ln>
    </cs:spPr>
  </cs:dataPointLine>
  <cs:dataPointMarker>
    <cs:lnRef idx="0"/>
    <cs:fillRef idx="3">
      <cs:styleClr val="auto"/>
    </cs:fillRef>
    <cs:effectRef idx="2"/>
    <cs:fontRef idx="minor">
      <a:schemeClr val="tx2"/>
    </cs:fontRef>
    <cs:spPr>
      <a:ln w="12700">
        <a:solidFill>
          <a:schemeClr val="lt2"/>
        </a:solidFill>
        <a:round/>
      </a:ln>
    </cs:spPr>
  </cs:dataPointMarker>
  <cs:dataPointMarkerLayout symbol="circle" size="6"/>
  <cs:dataPointWireframe>
    <cs:lnRef idx="0">
      <cs:styleClr val="auto"/>
    </cs:lnRef>
    <cs:fillRef idx="3"/>
    <cs:effectRef idx="2"/>
    <cs:fontRef idx="minor">
      <a:schemeClr val="tx2"/>
    </cs:fontRef>
    <cs:spPr>
      <a:ln w="9525" cap="rnd">
        <a:solidFill>
          <a:schemeClr val="phClr"/>
        </a:solidFill>
        <a:round/>
      </a:ln>
    </cs:spPr>
  </cs:dataPointWireframe>
  <cs:dataTable>
    <cs:lnRef idx="0"/>
    <cs:fillRef idx="0"/>
    <cs:effectRef idx="0"/>
    <cs:fontRef idx="minor">
      <a:schemeClr val="tx2"/>
    </cs:fontRef>
    <cs:spPr>
      <a:ln w="9525">
        <a:solidFill>
          <a:schemeClr val="tx2">
            <a:lumMod val="15000"/>
            <a:lumOff val="85000"/>
          </a:schemeClr>
        </a:solidFill>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2"/>
    </cs:fontRef>
    <cs:spPr>
      <a:ln w="9525">
        <a:solidFill>
          <a:schemeClr val="tx2">
            <a:lumMod val="60000"/>
            <a:lumOff val="40000"/>
          </a:schemeClr>
        </a:solidFill>
        <a:prstDash val="dash"/>
      </a:ln>
    </cs:spPr>
  </cs:dropLine>
  <cs:errorBar>
    <cs:lnRef idx="0"/>
    <cs:fillRef idx="0"/>
    <cs:effectRef idx="0"/>
    <cs:fontRef idx="minor">
      <a:schemeClr val="tx2"/>
    </cs:fontRef>
    <cs:spPr>
      <a:ln w="9525">
        <a:solidFill>
          <a:schemeClr val="tx2">
            <a:lumMod val="75000"/>
            <a:lumOff val="25000"/>
          </a:schemeClr>
        </a:solidFill>
        <a:round/>
      </a:ln>
    </cs:spPr>
  </cs:errorBar>
  <cs:floor>
    <cs:lnRef idx="0"/>
    <cs:fillRef idx="0"/>
    <cs:effectRef idx="0"/>
    <cs:fontRef idx="minor">
      <a:schemeClr val="tx2"/>
    </cs:fontRef>
  </cs:floor>
  <cs:gridlineMajor>
    <cs:lnRef idx="0"/>
    <cs:fillRef idx="0"/>
    <cs:effectRef idx="0"/>
    <cs:fontRef idx="minor">
      <a:schemeClr val="tx2"/>
    </cs:fontRef>
    <cs:spPr>
      <a:ln w="9525" cap="flat" cmpd="sng" algn="ctr">
        <a:solidFill>
          <a:schemeClr val="tx2">
            <a:lumMod val="15000"/>
            <a:lumOff val="85000"/>
          </a:schemeClr>
        </a:solidFill>
        <a:round/>
      </a:ln>
    </cs:spPr>
  </cs:gridlineMajor>
  <cs:gridlineMinor>
    <cs:lnRef idx="0"/>
    <cs:fillRef idx="0"/>
    <cs:effectRef idx="0"/>
    <cs:fontRef idx="minor">
      <a:schemeClr val="tx2"/>
    </cs:fontRef>
    <cs:spPr>
      <a:ln>
        <a:solidFill>
          <a:schemeClr val="tx2">
            <a:lumMod val="5000"/>
            <a:lumOff val="95000"/>
          </a:schemeClr>
        </a:solidFill>
      </a:ln>
    </cs:spPr>
  </cs:gridlineMinor>
  <cs:hiLoLine>
    <cs:lnRef idx="0"/>
    <cs:fillRef idx="0"/>
    <cs:effectRef idx="0"/>
    <cs:fontRef idx="minor">
      <a:schemeClr val="tx2"/>
    </cs:fontRef>
    <cs:spPr>
      <a:ln w="9525">
        <a:solidFill>
          <a:schemeClr val="tx2">
            <a:lumMod val="60000"/>
            <a:lumOff val="40000"/>
          </a:schemeClr>
        </a:solidFill>
        <a:prstDash val="dash"/>
      </a:ln>
    </cs:spPr>
  </cs:hiLoLine>
  <cs:leaderLine>
    <cs:lnRef idx="0"/>
    <cs:fillRef idx="0"/>
    <cs:effectRef idx="0"/>
    <cs:fontRef idx="minor">
      <a:schemeClr val="tx2"/>
    </cs:fontRef>
    <cs:spPr>
      <a:ln w="9525">
        <a:solidFill>
          <a:schemeClr val="tx2">
            <a:lumMod val="35000"/>
            <a:lumOff val="65000"/>
          </a:schemeClr>
        </a:solidFill>
      </a:ln>
    </cs:spPr>
  </cs:leaderLine>
  <cs:legend>
    <cs:lnRef idx="0"/>
    <cs:fillRef idx="0"/>
    <cs:effectRef idx="0"/>
    <cs:fontRef idx="minor">
      <a:schemeClr val="tx2"/>
    </cs:fontRef>
    <cs:defRPr sz="900" kern="1200"/>
  </cs:legend>
  <cs:plotArea>
    <cs:lnRef idx="0"/>
    <cs:fillRef idx="0"/>
    <cs:effectRef idx="0"/>
    <cs:fontRef idx="minor">
      <a:schemeClr val="tx2"/>
    </cs:fontRef>
  </cs:plotArea>
  <cs:plotArea3D>
    <cs:lnRef idx="0"/>
    <cs:fillRef idx="0"/>
    <cs:effectRef idx="0"/>
    <cs:fontRef idx="minor">
      <a:schemeClr val="tx2"/>
    </cs:fontRef>
  </cs:plotArea3D>
  <cs:seriesAxis>
    <cs:lnRef idx="0"/>
    <cs:fillRef idx="0"/>
    <cs:effectRef idx="0"/>
    <cs:fontRef idx="minor">
      <a:schemeClr val="tx2"/>
    </cs:fontRef>
    <cs:spPr>
      <a:ln w="9525" cap="flat" cmpd="sng" algn="ctr">
        <a:solidFill>
          <a:schemeClr val="tx2">
            <a:lumMod val="15000"/>
            <a:lumOff val="85000"/>
          </a:schemeClr>
        </a:solidFill>
        <a:round/>
      </a:ln>
    </cs:spPr>
    <cs:defRPr sz="900" kern="1200"/>
  </cs:seriesAxis>
  <cs:seriesLine>
    <cs:lnRef idx="0"/>
    <cs:fillRef idx="0"/>
    <cs:effectRef idx="0"/>
    <cs:fontRef idx="minor">
      <a:schemeClr val="tx2"/>
    </cs:fontRef>
    <cs:spPr>
      <a:ln w="9525">
        <a:solidFill>
          <a:schemeClr val="tx2">
            <a:lumMod val="60000"/>
            <a:lumOff val="40000"/>
          </a:schemeClr>
        </a:solidFill>
        <a:prstDash val="dash"/>
      </a:ln>
    </cs:spPr>
  </cs:seriesLine>
  <cs:title>
    <cs:lnRef idx="0"/>
    <cs:fillRef idx="0"/>
    <cs:effectRef idx="0"/>
    <cs:fontRef idx="minor">
      <a:schemeClr val="tx2"/>
    </cs:fontRef>
    <cs:defRPr sz="1600" b="1" kern="1200"/>
  </cs:title>
  <cs:trendline>
    <cs:lnRef idx="0">
      <cs:styleClr val="auto"/>
    </cs:lnRef>
    <cs:fillRef idx="0"/>
    <cs:effectRef idx="0"/>
    <cs:fontRef idx="minor">
      <a:schemeClr val="tx2"/>
    </cs:fontRef>
    <cs:spPr>
      <a:ln w="19050" cap="rnd">
        <a:solidFill>
          <a:schemeClr val="phClr"/>
        </a:solidFill>
        <a:prstDash val="sysDash"/>
      </a:ln>
    </cs:spPr>
  </cs:trendline>
  <cs:trendlineLabel>
    <cs:lnRef idx="0"/>
    <cs:fillRef idx="0"/>
    <cs:effectRef idx="0"/>
    <cs:fontRef idx="minor">
      <a:schemeClr val="tx2"/>
    </cs:fontRef>
    <cs:defRPr sz="900" kern="1200"/>
  </cs:trendlineLabel>
  <cs:upBar>
    <cs:lnRef idx="0"/>
    <cs:fillRef idx="0"/>
    <cs:effectRef idx="0"/>
    <cs:fontRef idx="minor">
      <a:schemeClr val="tx2"/>
    </cs:fontRef>
    <cs:spPr>
      <a:solidFill>
        <a:schemeClr val="lt1"/>
      </a:solidFill>
      <a:ln w="9525">
        <a:solidFill>
          <a:schemeClr val="tx1">
            <a:lumMod val="15000"/>
            <a:lumOff val="85000"/>
          </a:schemeClr>
        </a:solidFill>
      </a:ln>
    </cs:spPr>
  </cs:upBar>
  <cs:valueAxis>
    <cs:lnRef idx="0"/>
    <cs:fillRef idx="0"/>
    <cs:effectRef idx="0"/>
    <cs:fontRef idx="minor">
      <a:schemeClr val="tx2"/>
    </cs:fontRef>
    <cs:defRPr sz="900" kern="1200"/>
  </cs:valueAxis>
  <cs:wall>
    <cs:lnRef idx="0"/>
    <cs:fillRef idx="0"/>
    <cs:effectRef idx="0"/>
    <cs:fontRef idx="minor">
      <a:schemeClr val="tx2"/>
    </cs:fontRef>
  </cs:wall>
</cs:chartStyle>
</file>

<file path=xl/charts/style2.xml><?xml version="1.0" encoding="utf-8"?>
<cs:chartStyle xmlns:cs="http://schemas.microsoft.com/office/drawing/2012/chartStyle" xmlns:a="http://schemas.openxmlformats.org/drawingml/2006/main" id="207">
  <cs:axisTitle>
    <cs:lnRef idx="0"/>
    <cs:fillRef idx="0"/>
    <cs:effectRef idx="0"/>
    <cs:fontRef idx="minor">
      <a:schemeClr val="tx2"/>
    </cs:fontRef>
    <cs:defRPr sz="900" b="1" kern="1200"/>
  </cs:axisTitle>
  <cs:categoryAxis>
    <cs:lnRef idx="0"/>
    <cs:fillRef idx="0"/>
    <cs:effectRef idx="0"/>
    <cs:fontRef idx="minor">
      <a:schemeClr val="tx2"/>
    </cs:fontRef>
    <cs:spPr>
      <a:ln w="9525" cap="flat" cmpd="sng" algn="ctr">
        <a:solidFill>
          <a:schemeClr val="tx2">
            <a:lumMod val="15000"/>
            <a:lumOff val="85000"/>
          </a:schemeClr>
        </a:solidFill>
        <a:round/>
      </a:ln>
    </cs:spPr>
    <cs:defRPr sz="900" kern="1200"/>
  </cs:categoryAxis>
  <cs:chartArea mods="allowNoFillOverride allowNoLineOverride">
    <cs:lnRef idx="0"/>
    <cs:fillRef idx="0"/>
    <cs:effectRef idx="0"/>
    <cs:fontRef idx="minor">
      <a:schemeClr val="tx2"/>
    </cs:fontRef>
    <cs:spPr>
      <a:solidFill>
        <a:schemeClr val="bg1"/>
      </a:solidFill>
      <a:ln w="9525" cap="flat" cmpd="sng" algn="ctr">
        <a:solidFill>
          <a:schemeClr val="tx2">
            <a:lumMod val="15000"/>
            <a:lumOff val="85000"/>
          </a:schemeClr>
        </a:solidFill>
        <a:round/>
      </a:ln>
    </cs:spPr>
    <cs:defRPr sz="900" kern="1200"/>
  </cs:chartArea>
  <cs:dataLabel>
    <cs:lnRef idx="0"/>
    <cs:fillRef idx="0"/>
    <cs:effectRef idx="0"/>
    <cs:fontRef idx="minor">
      <a:schemeClr val="tx2"/>
    </cs:fontRef>
    <cs:defRPr sz="900" kern="1200"/>
  </cs:dataLabel>
  <cs:dataLabelCallout>
    <cs:lnRef idx="0"/>
    <cs:fillRef idx="0"/>
    <cs:effectRef idx="0"/>
    <cs:fontRef idx="minor">
      <a:schemeClr val="dk2">
        <a:lumMod val="7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2"/>
    <cs:fontRef idx="minor">
      <a:schemeClr val="tx2"/>
    </cs:fontRef>
  </cs:dataPoint>
  <cs:dataPoint3D>
    <cs:lnRef idx="0"/>
    <cs:fillRef idx="3">
      <cs:styleClr val="auto"/>
    </cs:fillRef>
    <cs:effectRef idx="2"/>
    <cs:fontRef idx="minor">
      <a:schemeClr val="tx2"/>
    </cs:fontRef>
  </cs:dataPoint3D>
  <cs:dataPointLine>
    <cs:lnRef idx="0">
      <cs:styleClr val="auto"/>
    </cs:lnRef>
    <cs:fillRef idx="3"/>
    <cs:effectRef idx="2"/>
    <cs:fontRef idx="minor">
      <a:schemeClr val="tx2"/>
    </cs:fontRef>
    <cs:spPr>
      <a:ln w="31750" cap="rnd">
        <a:solidFill>
          <a:schemeClr val="phClr"/>
        </a:solidFill>
        <a:round/>
      </a:ln>
    </cs:spPr>
  </cs:dataPointLine>
  <cs:dataPointMarker>
    <cs:lnRef idx="0"/>
    <cs:fillRef idx="3">
      <cs:styleClr val="auto"/>
    </cs:fillRef>
    <cs:effectRef idx="2"/>
    <cs:fontRef idx="minor">
      <a:schemeClr val="tx2"/>
    </cs:fontRef>
    <cs:spPr>
      <a:ln w="12700">
        <a:solidFill>
          <a:schemeClr val="lt2"/>
        </a:solidFill>
        <a:round/>
      </a:ln>
    </cs:spPr>
  </cs:dataPointMarker>
  <cs:dataPointMarkerLayout symbol="circle" size="6"/>
  <cs:dataPointWireframe>
    <cs:lnRef idx="0">
      <cs:styleClr val="auto"/>
    </cs:lnRef>
    <cs:fillRef idx="3"/>
    <cs:effectRef idx="2"/>
    <cs:fontRef idx="minor">
      <a:schemeClr val="tx2"/>
    </cs:fontRef>
    <cs:spPr>
      <a:ln w="9525" cap="rnd">
        <a:solidFill>
          <a:schemeClr val="phClr"/>
        </a:solidFill>
        <a:round/>
      </a:ln>
    </cs:spPr>
  </cs:dataPointWireframe>
  <cs:dataTable>
    <cs:lnRef idx="0"/>
    <cs:fillRef idx="0"/>
    <cs:effectRef idx="0"/>
    <cs:fontRef idx="minor">
      <a:schemeClr val="tx2"/>
    </cs:fontRef>
    <cs:spPr>
      <a:ln w="9525">
        <a:solidFill>
          <a:schemeClr val="tx2">
            <a:lumMod val="15000"/>
            <a:lumOff val="85000"/>
          </a:schemeClr>
        </a:solidFill>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2"/>
    </cs:fontRef>
    <cs:spPr>
      <a:ln w="9525">
        <a:solidFill>
          <a:schemeClr val="tx2">
            <a:lumMod val="60000"/>
            <a:lumOff val="40000"/>
          </a:schemeClr>
        </a:solidFill>
        <a:prstDash val="dash"/>
      </a:ln>
    </cs:spPr>
  </cs:dropLine>
  <cs:errorBar>
    <cs:lnRef idx="0"/>
    <cs:fillRef idx="0"/>
    <cs:effectRef idx="0"/>
    <cs:fontRef idx="minor">
      <a:schemeClr val="tx2"/>
    </cs:fontRef>
    <cs:spPr>
      <a:ln w="9525">
        <a:solidFill>
          <a:schemeClr val="tx2">
            <a:lumMod val="75000"/>
            <a:lumOff val="25000"/>
          </a:schemeClr>
        </a:solidFill>
        <a:round/>
      </a:ln>
    </cs:spPr>
  </cs:errorBar>
  <cs:floor>
    <cs:lnRef idx="0"/>
    <cs:fillRef idx="0"/>
    <cs:effectRef idx="0"/>
    <cs:fontRef idx="minor">
      <a:schemeClr val="tx2"/>
    </cs:fontRef>
  </cs:floor>
  <cs:gridlineMajor>
    <cs:lnRef idx="0"/>
    <cs:fillRef idx="0"/>
    <cs:effectRef idx="0"/>
    <cs:fontRef idx="minor">
      <a:schemeClr val="tx2"/>
    </cs:fontRef>
    <cs:spPr>
      <a:ln w="9525" cap="flat" cmpd="sng" algn="ctr">
        <a:solidFill>
          <a:schemeClr val="tx2">
            <a:lumMod val="15000"/>
            <a:lumOff val="85000"/>
          </a:schemeClr>
        </a:solidFill>
        <a:round/>
      </a:ln>
    </cs:spPr>
  </cs:gridlineMajor>
  <cs:gridlineMinor>
    <cs:lnRef idx="0"/>
    <cs:fillRef idx="0"/>
    <cs:effectRef idx="0"/>
    <cs:fontRef idx="minor">
      <a:schemeClr val="tx2"/>
    </cs:fontRef>
    <cs:spPr>
      <a:ln>
        <a:solidFill>
          <a:schemeClr val="tx2">
            <a:lumMod val="5000"/>
            <a:lumOff val="95000"/>
          </a:schemeClr>
        </a:solidFill>
      </a:ln>
    </cs:spPr>
  </cs:gridlineMinor>
  <cs:hiLoLine>
    <cs:lnRef idx="0"/>
    <cs:fillRef idx="0"/>
    <cs:effectRef idx="0"/>
    <cs:fontRef idx="minor">
      <a:schemeClr val="tx2"/>
    </cs:fontRef>
    <cs:spPr>
      <a:ln w="9525">
        <a:solidFill>
          <a:schemeClr val="tx2">
            <a:lumMod val="60000"/>
            <a:lumOff val="40000"/>
          </a:schemeClr>
        </a:solidFill>
        <a:prstDash val="dash"/>
      </a:ln>
    </cs:spPr>
  </cs:hiLoLine>
  <cs:leaderLine>
    <cs:lnRef idx="0"/>
    <cs:fillRef idx="0"/>
    <cs:effectRef idx="0"/>
    <cs:fontRef idx="minor">
      <a:schemeClr val="tx2"/>
    </cs:fontRef>
    <cs:spPr>
      <a:ln w="9525">
        <a:solidFill>
          <a:schemeClr val="tx2">
            <a:lumMod val="35000"/>
            <a:lumOff val="65000"/>
          </a:schemeClr>
        </a:solidFill>
      </a:ln>
    </cs:spPr>
  </cs:leaderLine>
  <cs:legend>
    <cs:lnRef idx="0"/>
    <cs:fillRef idx="0"/>
    <cs:effectRef idx="0"/>
    <cs:fontRef idx="minor">
      <a:schemeClr val="tx2"/>
    </cs:fontRef>
    <cs:defRPr sz="900" kern="1200"/>
  </cs:legend>
  <cs:plotArea>
    <cs:lnRef idx="0"/>
    <cs:fillRef idx="0"/>
    <cs:effectRef idx="0"/>
    <cs:fontRef idx="minor">
      <a:schemeClr val="tx2"/>
    </cs:fontRef>
  </cs:plotArea>
  <cs:plotArea3D>
    <cs:lnRef idx="0"/>
    <cs:fillRef idx="0"/>
    <cs:effectRef idx="0"/>
    <cs:fontRef idx="minor">
      <a:schemeClr val="tx2"/>
    </cs:fontRef>
  </cs:plotArea3D>
  <cs:seriesAxis>
    <cs:lnRef idx="0"/>
    <cs:fillRef idx="0"/>
    <cs:effectRef idx="0"/>
    <cs:fontRef idx="minor">
      <a:schemeClr val="tx2"/>
    </cs:fontRef>
    <cs:spPr>
      <a:ln w="9525" cap="flat" cmpd="sng" algn="ctr">
        <a:solidFill>
          <a:schemeClr val="tx2">
            <a:lumMod val="15000"/>
            <a:lumOff val="85000"/>
          </a:schemeClr>
        </a:solidFill>
        <a:round/>
      </a:ln>
    </cs:spPr>
    <cs:defRPr sz="900" kern="1200"/>
  </cs:seriesAxis>
  <cs:seriesLine>
    <cs:lnRef idx="0"/>
    <cs:fillRef idx="0"/>
    <cs:effectRef idx="0"/>
    <cs:fontRef idx="minor">
      <a:schemeClr val="tx2"/>
    </cs:fontRef>
    <cs:spPr>
      <a:ln w="9525">
        <a:solidFill>
          <a:schemeClr val="tx2">
            <a:lumMod val="60000"/>
            <a:lumOff val="40000"/>
          </a:schemeClr>
        </a:solidFill>
        <a:prstDash val="dash"/>
      </a:ln>
    </cs:spPr>
  </cs:seriesLine>
  <cs:title>
    <cs:lnRef idx="0"/>
    <cs:fillRef idx="0"/>
    <cs:effectRef idx="0"/>
    <cs:fontRef idx="minor">
      <a:schemeClr val="tx2"/>
    </cs:fontRef>
    <cs:defRPr sz="1600" b="1" kern="1200"/>
  </cs:title>
  <cs:trendline>
    <cs:lnRef idx="0">
      <cs:styleClr val="auto"/>
    </cs:lnRef>
    <cs:fillRef idx="0"/>
    <cs:effectRef idx="0"/>
    <cs:fontRef idx="minor">
      <a:schemeClr val="tx2"/>
    </cs:fontRef>
    <cs:spPr>
      <a:ln w="19050" cap="rnd">
        <a:solidFill>
          <a:schemeClr val="phClr"/>
        </a:solidFill>
        <a:prstDash val="sysDash"/>
      </a:ln>
    </cs:spPr>
  </cs:trendline>
  <cs:trendlineLabel>
    <cs:lnRef idx="0"/>
    <cs:fillRef idx="0"/>
    <cs:effectRef idx="0"/>
    <cs:fontRef idx="minor">
      <a:schemeClr val="tx2"/>
    </cs:fontRef>
    <cs:defRPr sz="900" kern="1200"/>
  </cs:trendlineLabel>
  <cs:upBar>
    <cs:lnRef idx="0"/>
    <cs:fillRef idx="0"/>
    <cs:effectRef idx="0"/>
    <cs:fontRef idx="minor">
      <a:schemeClr val="tx2"/>
    </cs:fontRef>
    <cs:spPr>
      <a:solidFill>
        <a:schemeClr val="lt1"/>
      </a:solidFill>
      <a:ln w="9525">
        <a:solidFill>
          <a:schemeClr val="tx1">
            <a:lumMod val="15000"/>
            <a:lumOff val="85000"/>
          </a:schemeClr>
        </a:solidFill>
      </a:ln>
    </cs:spPr>
  </cs:upBar>
  <cs:valueAxis>
    <cs:lnRef idx="0"/>
    <cs:fillRef idx="0"/>
    <cs:effectRef idx="0"/>
    <cs:fontRef idx="minor">
      <a:schemeClr val="tx2"/>
    </cs:fontRef>
    <cs:defRPr sz="900" kern="1200"/>
  </cs:valueAxis>
  <cs:wall>
    <cs:lnRef idx="0"/>
    <cs:fillRef idx="0"/>
    <cs:effectRef idx="0"/>
    <cs:fontRef idx="minor">
      <a:schemeClr val="tx2"/>
    </cs:fontRef>
  </cs:wall>
</cs:chartStyle>
</file>

<file path=xl/charts/style3.xml><?xml version="1.0" encoding="utf-8"?>
<cs:chartStyle xmlns:cs="http://schemas.microsoft.com/office/drawing/2012/chartStyle" xmlns:a="http://schemas.openxmlformats.org/drawingml/2006/main" id="207">
  <cs:axisTitle>
    <cs:lnRef idx="0"/>
    <cs:fillRef idx="0"/>
    <cs:effectRef idx="0"/>
    <cs:fontRef idx="minor">
      <a:schemeClr val="tx2"/>
    </cs:fontRef>
    <cs:defRPr sz="900" b="1" kern="1200"/>
  </cs:axisTitle>
  <cs:categoryAxis>
    <cs:lnRef idx="0"/>
    <cs:fillRef idx="0"/>
    <cs:effectRef idx="0"/>
    <cs:fontRef idx="minor">
      <a:schemeClr val="tx2"/>
    </cs:fontRef>
    <cs:spPr>
      <a:ln w="9525" cap="flat" cmpd="sng" algn="ctr">
        <a:solidFill>
          <a:schemeClr val="tx2">
            <a:lumMod val="15000"/>
            <a:lumOff val="85000"/>
          </a:schemeClr>
        </a:solidFill>
        <a:round/>
      </a:ln>
    </cs:spPr>
    <cs:defRPr sz="900" kern="1200"/>
  </cs:categoryAxis>
  <cs:chartArea mods="allowNoFillOverride allowNoLineOverride">
    <cs:lnRef idx="0"/>
    <cs:fillRef idx="0"/>
    <cs:effectRef idx="0"/>
    <cs:fontRef idx="minor">
      <a:schemeClr val="tx2"/>
    </cs:fontRef>
    <cs:spPr>
      <a:solidFill>
        <a:schemeClr val="bg1"/>
      </a:solidFill>
      <a:ln w="9525" cap="flat" cmpd="sng" algn="ctr">
        <a:solidFill>
          <a:schemeClr val="tx2">
            <a:lumMod val="15000"/>
            <a:lumOff val="85000"/>
          </a:schemeClr>
        </a:solidFill>
        <a:round/>
      </a:ln>
    </cs:spPr>
    <cs:defRPr sz="900" kern="1200"/>
  </cs:chartArea>
  <cs:dataLabel>
    <cs:lnRef idx="0"/>
    <cs:fillRef idx="0"/>
    <cs:effectRef idx="0"/>
    <cs:fontRef idx="minor">
      <a:schemeClr val="tx2"/>
    </cs:fontRef>
    <cs:defRPr sz="900" kern="1200"/>
  </cs:dataLabel>
  <cs:dataLabelCallout>
    <cs:lnRef idx="0"/>
    <cs:fillRef idx="0"/>
    <cs:effectRef idx="0"/>
    <cs:fontRef idx="minor">
      <a:schemeClr val="dk2">
        <a:lumMod val="7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2"/>
    <cs:fontRef idx="minor">
      <a:schemeClr val="tx2"/>
    </cs:fontRef>
  </cs:dataPoint>
  <cs:dataPoint3D>
    <cs:lnRef idx="0"/>
    <cs:fillRef idx="3">
      <cs:styleClr val="auto"/>
    </cs:fillRef>
    <cs:effectRef idx="2"/>
    <cs:fontRef idx="minor">
      <a:schemeClr val="tx2"/>
    </cs:fontRef>
  </cs:dataPoint3D>
  <cs:dataPointLine>
    <cs:lnRef idx="0">
      <cs:styleClr val="auto"/>
    </cs:lnRef>
    <cs:fillRef idx="3"/>
    <cs:effectRef idx="2"/>
    <cs:fontRef idx="minor">
      <a:schemeClr val="tx2"/>
    </cs:fontRef>
    <cs:spPr>
      <a:ln w="31750" cap="rnd">
        <a:solidFill>
          <a:schemeClr val="phClr"/>
        </a:solidFill>
        <a:round/>
      </a:ln>
    </cs:spPr>
  </cs:dataPointLine>
  <cs:dataPointMarker>
    <cs:lnRef idx="0"/>
    <cs:fillRef idx="3">
      <cs:styleClr val="auto"/>
    </cs:fillRef>
    <cs:effectRef idx="2"/>
    <cs:fontRef idx="minor">
      <a:schemeClr val="tx2"/>
    </cs:fontRef>
    <cs:spPr>
      <a:ln w="12700">
        <a:solidFill>
          <a:schemeClr val="lt2"/>
        </a:solidFill>
        <a:round/>
      </a:ln>
    </cs:spPr>
  </cs:dataPointMarker>
  <cs:dataPointMarkerLayout symbol="circle" size="6"/>
  <cs:dataPointWireframe>
    <cs:lnRef idx="0">
      <cs:styleClr val="auto"/>
    </cs:lnRef>
    <cs:fillRef idx="3"/>
    <cs:effectRef idx="2"/>
    <cs:fontRef idx="minor">
      <a:schemeClr val="tx2"/>
    </cs:fontRef>
    <cs:spPr>
      <a:ln w="9525" cap="rnd">
        <a:solidFill>
          <a:schemeClr val="phClr"/>
        </a:solidFill>
        <a:round/>
      </a:ln>
    </cs:spPr>
  </cs:dataPointWireframe>
  <cs:dataTable>
    <cs:lnRef idx="0"/>
    <cs:fillRef idx="0"/>
    <cs:effectRef idx="0"/>
    <cs:fontRef idx="minor">
      <a:schemeClr val="tx2"/>
    </cs:fontRef>
    <cs:spPr>
      <a:ln w="9525">
        <a:solidFill>
          <a:schemeClr val="tx2">
            <a:lumMod val="15000"/>
            <a:lumOff val="85000"/>
          </a:schemeClr>
        </a:solidFill>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2"/>
    </cs:fontRef>
    <cs:spPr>
      <a:ln w="9525">
        <a:solidFill>
          <a:schemeClr val="tx2">
            <a:lumMod val="60000"/>
            <a:lumOff val="40000"/>
          </a:schemeClr>
        </a:solidFill>
        <a:prstDash val="dash"/>
      </a:ln>
    </cs:spPr>
  </cs:dropLine>
  <cs:errorBar>
    <cs:lnRef idx="0"/>
    <cs:fillRef idx="0"/>
    <cs:effectRef idx="0"/>
    <cs:fontRef idx="minor">
      <a:schemeClr val="tx2"/>
    </cs:fontRef>
    <cs:spPr>
      <a:ln w="9525">
        <a:solidFill>
          <a:schemeClr val="tx2">
            <a:lumMod val="75000"/>
            <a:lumOff val="25000"/>
          </a:schemeClr>
        </a:solidFill>
        <a:round/>
      </a:ln>
    </cs:spPr>
  </cs:errorBar>
  <cs:floor>
    <cs:lnRef idx="0"/>
    <cs:fillRef idx="0"/>
    <cs:effectRef idx="0"/>
    <cs:fontRef idx="minor">
      <a:schemeClr val="tx2"/>
    </cs:fontRef>
  </cs:floor>
  <cs:gridlineMajor>
    <cs:lnRef idx="0"/>
    <cs:fillRef idx="0"/>
    <cs:effectRef idx="0"/>
    <cs:fontRef idx="minor">
      <a:schemeClr val="tx2"/>
    </cs:fontRef>
    <cs:spPr>
      <a:ln w="9525" cap="flat" cmpd="sng" algn="ctr">
        <a:solidFill>
          <a:schemeClr val="tx2">
            <a:lumMod val="15000"/>
            <a:lumOff val="85000"/>
          </a:schemeClr>
        </a:solidFill>
        <a:round/>
      </a:ln>
    </cs:spPr>
  </cs:gridlineMajor>
  <cs:gridlineMinor>
    <cs:lnRef idx="0"/>
    <cs:fillRef idx="0"/>
    <cs:effectRef idx="0"/>
    <cs:fontRef idx="minor">
      <a:schemeClr val="tx2"/>
    </cs:fontRef>
    <cs:spPr>
      <a:ln>
        <a:solidFill>
          <a:schemeClr val="tx2">
            <a:lumMod val="5000"/>
            <a:lumOff val="95000"/>
          </a:schemeClr>
        </a:solidFill>
      </a:ln>
    </cs:spPr>
  </cs:gridlineMinor>
  <cs:hiLoLine>
    <cs:lnRef idx="0"/>
    <cs:fillRef idx="0"/>
    <cs:effectRef idx="0"/>
    <cs:fontRef idx="minor">
      <a:schemeClr val="tx2"/>
    </cs:fontRef>
    <cs:spPr>
      <a:ln w="9525">
        <a:solidFill>
          <a:schemeClr val="tx2">
            <a:lumMod val="60000"/>
            <a:lumOff val="40000"/>
          </a:schemeClr>
        </a:solidFill>
        <a:prstDash val="dash"/>
      </a:ln>
    </cs:spPr>
  </cs:hiLoLine>
  <cs:leaderLine>
    <cs:lnRef idx="0"/>
    <cs:fillRef idx="0"/>
    <cs:effectRef idx="0"/>
    <cs:fontRef idx="minor">
      <a:schemeClr val="tx2"/>
    </cs:fontRef>
    <cs:spPr>
      <a:ln w="9525">
        <a:solidFill>
          <a:schemeClr val="tx2">
            <a:lumMod val="35000"/>
            <a:lumOff val="65000"/>
          </a:schemeClr>
        </a:solidFill>
      </a:ln>
    </cs:spPr>
  </cs:leaderLine>
  <cs:legend>
    <cs:lnRef idx="0"/>
    <cs:fillRef idx="0"/>
    <cs:effectRef idx="0"/>
    <cs:fontRef idx="minor">
      <a:schemeClr val="tx2"/>
    </cs:fontRef>
    <cs:defRPr sz="900" kern="1200"/>
  </cs:legend>
  <cs:plotArea>
    <cs:lnRef idx="0"/>
    <cs:fillRef idx="0"/>
    <cs:effectRef idx="0"/>
    <cs:fontRef idx="minor">
      <a:schemeClr val="tx2"/>
    </cs:fontRef>
  </cs:plotArea>
  <cs:plotArea3D>
    <cs:lnRef idx="0"/>
    <cs:fillRef idx="0"/>
    <cs:effectRef idx="0"/>
    <cs:fontRef idx="minor">
      <a:schemeClr val="tx2"/>
    </cs:fontRef>
  </cs:plotArea3D>
  <cs:seriesAxis>
    <cs:lnRef idx="0"/>
    <cs:fillRef idx="0"/>
    <cs:effectRef idx="0"/>
    <cs:fontRef idx="minor">
      <a:schemeClr val="tx2"/>
    </cs:fontRef>
    <cs:spPr>
      <a:ln w="9525" cap="flat" cmpd="sng" algn="ctr">
        <a:solidFill>
          <a:schemeClr val="tx2">
            <a:lumMod val="15000"/>
            <a:lumOff val="85000"/>
          </a:schemeClr>
        </a:solidFill>
        <a:round/>
      </a:ln>
    </cs:spPr>
    <cs:defRPr sz="900" kern="1200"/>
  </cs:seriesAxis>
  <cs:seriesLine>
    <cs:lnRef idx="0"/>
    <cs:fillRef idx="0"/>
    <cs:effectRef idx="0"/>
    <cs:fontRef idx="minor">
      <a:schemeClr val="tx2"/>
    </cs:fontRef>
    <cs:spPr>
      <a:ln w="9525">
        <a:solidFill>
          <a:schemeClr val="tx2">
            <a:lumMod val="60000"/>
            <a:lumOff val="40000"/>
          </a:schemeClr>
        </a:solidFill>
        <a:prstDash val="dash"/>
      </a:ln>
    </cs:spPr>
  </cs:seriesLine>
  <cs:title>
    <cs:lnRef idx="0"/>
    <cs:fillRef idx="0"/>
    <cs:effectRef idx="0"/>
    <cs:fontRef idx="minor">
      <a:schemeClr val="tx2"/>
    </cs:fontRef>
    <cs:defRPr sz="1600" b="1" kern="1200"/>
  </cs:title>
  <cs:trendline>
    <cs:lnRef idx="0">
      <cs:styleClr val="auto"/>
    </cs:lnRef>
    <cs:fillRef idx="0"/>
    <cs:effectRef idx="0"/>
    <cs:fontRef idx="minor">
      <a:schemeClr val="tx2"/>
    </cs:fontRef>
    <cs:spPr>
      <a:ln w="19050" cap="rnd">
        <a:solidFill>
          <a:schemeClr val="phClr"/>
        </a:solidFill>
        <a:prstDash val="sysDash"/>
      </a:ln>
    </cs:spPr>
  </cs:trendline>
  <cs:trendlineLabel>
    <cs:lnRef idx="0"/>
    <cs:fillRef idx="0"/>
    <cs:effectRef idx="0"/>
    <cs:fontRef idx="minor">
      <a:schemeClr val="tx2"/>
    </cs:fontRef>
    <cs:defRPr sz="900" kern="1200"/>
  </cs:trendlineLabel>
  <cs:upBar>
    <cs:lnRef idx="0"/>
    <cs:fillRef idx="0"/>
    <cs:effectRef idx="0"/>
    <cs:fontRef idx="minor">
      <a:schemeClr val="tx2"/>
    </cs:fontRef>
    <cs:spPr>
      <a:solidFill>
        <a:schemeClr val="lt1"/>
      </a:solidFill>
      <a:ln w="9525">
        <a:solidFill>
          <a:schemeClr val="tx1">
            <a:lumMod val="15000"/>
            <a:lumOff val="85000"/>
          </a:schemeClr>
        </a:solidFill>
      </a:ln>
    </cs:spPr>
  </cs:upBar>
  <cs:valueAxis>
    <cs:lnRef idx="0"/>
    <cs:fillRef idx="0"/>
    <cs:effectRef idx="0"/>
    <cs:fontRef idx="minor">
      <a:schemeClr val="tx2"/>
    </cs:fontRef>
    <cs:defRPr sz="900" kern="1200"/>
  </cs:valueAxis>
  <cs:wall>
    <cs:lnRef idx="0"/>
    <cs:fillRef idx="0"/>
    <cs:effectRef idx="0"/>
    <cs:fontRef idx="minor">
      <a:schemeClr val="tx2"/>
    </cs:fontRef>
  </cs:wall>
</cs:chartStyle>
</file>

<file path=xl/charts/style4.xml><?xml version="1.0" encoding="utf-8"?>
<cs:chartStyle xmlns:cs="http://schemas.microsoft.com/office/drawing/2012/chartStyle" xmlns:a="http://schemas.openxmlformats.org/drawingml/2006/main" id="207">
  <cs:axisTitle>
    <cs:lnRef idx="0"/>
    <cs:fillRef idx="0"/>
    <cs:effectRef idx="0"/>
    <cs:fontRef idx="minor">
      <a:schemeClr val="tx2"/>
    </cs:fontRef>
    <cs:defRPr sz="900" b="1" kern="1200"/>
  </cs:axisTitle>
  <cs:categoryAxis>
    <cs:lnRef idx="0"/>
    <cs:fillRef idx="0"/>
    <cs:effectRef idx="0"/>
    <cs:fontRef idx="minor">
      <a:schemeClr val="tx2"/>
    </cs:fontRef>
    <cs:spPr>
      <a:ln w="9525" cap="flat" cmpd="sng" algn="ctr">
        <a:solidFill>
          <a:schemeClr val="tx2">
            <a:lumMod val="15000"/>
            <a:lumOff val="85000"/>
          </a:schemeClr>
        </a:solidFill>
        <a:round/>
      </a:ln>
    </cs:spPr>
    <cs:defRPr sz="900" kern="1200"/>
  </cs:categoryAxis>
  <cs:chartArea mods="allowNoFillOverride allowNoLineOverride">
    <cs:lnRef idx="0"/>
    <cs:fillRef idx="0"/>
    <cs:effectRef idx="0"/>
    <cs:fontRef idx="minor">
      <a:schemeClr val="tx2"/>
    </cs:fontRef>
    <cs:spPr>
      <a:solidFill>
        <a:schemeClr val="bg1"/>
      </a:solidFill>
      <a:ln w="9525" cap="flat" cmpd="sng" algn="ctr">
        <a:solidFill>
          <a:schemeClr val="tx2">
            <a:lumMod val="15000"/>
            <a:lumOff val="85000"/>
          </a:schemeClr>
        </a:solidFill>
        <a:round/>
      </a:ln>
    </cs:spPr>
    <cs:defRPr sz="900" kern="1200"/>
  </cs:chartArea>
  <cs:dataLabel>
    <cs:lnRef idx="0"/>
    <cs:fillRef idx="0"/>
    <cs:effectRef idx="0"/>
    <cs:fontRef idx="minor">
      <a:schemeClr val="tx2"/>
    </cs:fontRef>
    <cs:defRPr sz="900" kern="1200"/>
  </cs:dataLabel>
  <cs:dataLabelCallout>
    <cs:lnRef idx="0"/>
    <cs:fillRef idx="0"/>
    <cs:effectRef idx="0"/>
    <cs:fontRef idx="minor">
      <a:schemeClr val="dk2">
        <a:lumMod val="7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2"/>
    <cs:fontRef idx="minor">
      <a:schemeClr val="tx2"/>
    </cs:fontRef>
  </cs:dataPoint>
  <cs:dataPoint3D>
    <cs:lnRef idx="0"/>
    <cs:fillRef idx="3">
      <cs:styleClr val="auto"/>
    </cs:fillRef>
    <cs:effectRef idx="2"/>
    <cs:fontRef idx="minor">
      <a:schemeClr val="tx2"/>
    </cs:fontRef>
  </cs:dataPoint3D>
  <cs:dataPointLine>
    <cs:lnRef idx="0">
      <cs:styleClr val="auto"/>
    </cs:lnRef>
    <cs:fillRef idx="3"/>
    <cs:effectRef idx="2"/>
    <cs:fontRef idx="minor">
      <a:schemeClr val="tx2"/>
    </cs:fontRef>
    <cs:spPr>
      <a:ln w="31750" cap="rnd">
        <a:solidFill>
          <a:schemeClr val="phClr"/>
        </a:solidFill>
        <a:round/>
      </a:ln>
    </cs:spPr>
  </cs:dataPointLine>
  <cs:dataPointMarker>
    <cs:lnRef idx="0"/>
    <cs:fillRef idx="3">
      <cs:styleClr val="auto"/>
    </cs:fillRef>
    <cs:effectRef idx="2"/>
    <cs:fontRef idx="minor">
      <a:schemeClr val="tx2"/>
    </cs:fontRef>
    <cs:spPr>
      <a:ln w="12700">
        <a:solidFill>
          <a:schemeClr val="lt2"/>
        </a:solidFill>
        <a:round/>
      </a:ln>
    </cs:spPr>
  </cs:dataPointMarker>
  <cs:dataPointMarkerLayout symbol="circle" size="6"/>
  <cs:dataPointWireframe>
    <cs:lnRef idx="0">
      <cs:styleClr val="auto"/>
    </cs:lnRef>
    <cs:fillRef idx="3"/>
    <cs:effectRef idx="2"/>
    <cs:fontRef idx="minor">
      <a:schemeClr val="tx2"/>
    </cs:fontRef>
    <cs:spPr>
      <a:ln w="9525" cap="rnd">
        <a:solidFill>
          <a:schemeClr val="phClr"/>
        </a:solidFill>
        <a:round/>
      </a:ln>
    </cs:spPr>
  </cs:dataPointWireframe>
  <cs:dataTable>
    <cs:lnRef idx="0"/>
    <cs:fillRef idx="0"/>
    <cs:effectRef idx="0"/>
    <cs:fontRef idx="minor">
      <a:schemeClr val="tx2"/>
    </cs:fontRef>
    <cs:spPr>
      <a:ln w="9525">
        <a:solidFill>
          <a:schemeClr val="tx2">
            <a:lumMod val="15000"/>
            <a:lumOff val="85000"/>
          </a:schemeClr>
        </a:solidFill>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2"/>
    </cs:fontRef>
    <cs:spPr>
      <a:ln w="9525">
        <a:solidFill>
          <a:schemeClr val="tx2">
            <a:lumMod val="60000"/>
            <a:lumOff val="40000"/>
          </a:schemeClr>
        </a:solidFill>
        <a:prstDash val="dash"/>
      </a:ln>
    </cs:spPr>
  </cs:dropLine>
  <cs:errorBar>
    <cs:lnRef idx="0"/>
    <cs:fillRef idx="0"/>
    <cs:effectRef idx="0"/>
    <cs:fontRef idx="minor">
      <a:schemeClr val="tx2"/>
    </cs:fontRef>
    <cs:spPr>
      <a:ln w="9525">
        <a:solidFill>
          <a:schemeClr val="tx2">
            <a:lumMod val="75000"/>
            <a:lumOff val="25000"/>
          </a:schemeClr>
        </a:solidFill>
        <a:round/>
      </a:ln>
    </cs:spPr>
  </cs:errorBar>
  <cs:floor>
    <cs:lnRef idx="0"/>
    <cs:fillRef idx="0"/>
    <cs:effectRef idx="0"/>
    <cs:fontRef idx="minor">
      <a:schemeClr val="tx2"/>
    </cs:fontRef>
  </cs:floor>
  <cs:gridlineMajor>
    <cs:lnRef idx="0"/>
    <cs:fillRef idx="0"/>
    <cs:effectRef idx="0"/>
    <cs:fontRef idx="minor">
      <a:schemeClr val="tx2"/>
    </cs:fontRef>
    <cs:spPr>
      <a:ln w="9525" cap="flat" cmpd="sng" algn="ctr">
        <a:solidFill>
          <a:schemeClr val="tx2">
            <a:lumMod val="15000"/>
            <a:lumOff val="85000"/>
          </a:schemeClr>
        </a:solidFill>
        <a:round/>
      </a:ln>
    </cs:spPr>
  </cs:gridlineMajor>
  <cs:gridlineMinor>
    <cs:lnRef idx="0"/>
    <cs:fillRef idx="0"/>
    <cs:effectRef idx="0"/>
    <cs:fontRef idx="minor">
      <a:schemeClr val="tx2"/>
    </cs:fontRef>
    <cs:spPr>
      <a:ln>
        <a:solidFill>
          <a:schemeClr val="tx2">
            <a:lumMod val="5000"/>
            <a:lumOff val="95000"/>
          </a:schemeClr>
        </a:solidFill>
      </a:ln>
    </cs:spPr>
  </cs:gridlineMinor>
  <cs:hiLoLine>
    <cs:lnRef idx="0"/>
    <cs:fillRef idx="0"/>
    <cs:effectRef idx="0"/>
    <cs:fontRef idx="minor">
      <a:schemeClr val="tx2"/>
    </cs:fontRef>
    <cs:spPr>
      <a:ln w="9525">
        <a:solidFill>
          <a:schemeClr val="tx2">
            <a:lumMod val="60000"/>
            <a:lumOff val="40000"/>
          </a:schemeClr>
        </a:solidFill>
        <a:prstDash val="dash"/>
      </a:ln>
    </cs:spPr>
  </cs:hiLoLine>
  <cs:leaderLine>
    <cs:lnRef idx="0"/>
    <cs:fillRef idx="0"/>
    <cs:effectRef idx="0"/>
    <cs:fontRef idx="minor">
      <a:schemeClr val="tx2"/>
    </cs:fontRef>
    <cs:spPr>
      <a:ln w="9525">
        <a:solidFill>
          <a:schemeClr val="tx2">
            <a:lumMod val="35000"/>
            <a:lumOff val="65000"/>
          </a:schemeClr>
        </a:solidFill>
      </a:ln>
    </cs:spPr>
  </cs:leaderLine>
  <cs:legend>
    <cs:lnRef idx="0"/>
    <cs:fillRef idx="0"/>
    <cs:effectRef idx="0"/>
    <cs:fontRef idx="minor">
      <a:schemeClr val="tx2"/>
    </cs:fontRef>
    <cs:defRPr sz="900" kern="1200"/>
  </cs:legend>
  <cs:plotArea>
    <cs:lnRef idx="0"/>
    <cs:fillRef idx="0"/>
    <cs:effectRef idx="0"/>
    <cs:fontRef idx="minor">
      <a:schemeClr val="tx2"/>
    </cs:fontRef>
  </cs:plotArea>
  <cs:plotArea3D>
    <cs:lnRef idx="0"/>
    <cs:fillRef idx="0"/>
    <cs:effectRef idx="0"/>
    <cs:fontRef idx="minor">
      <a:schemeClr val="tx2"/>
    </cs:fontRef>
  </cs:plotArea3D>
  <cs:seriesAxis>
    <cs:lnRef idx="0"/>
    <cs:fillRef idx="0"/>
    <cs:effectRef idx="0"/>
    <cs:fontRef idx="minor">
      <a:schemeClr val="tx2"/>
    </cs:fontRef>
    <cs:spPr>
      <a:ln w="9525" cap="flat" cmpd="sng" algn="ctr">
        <a:solidFill>
          <a:schemeClr val="tx2">
            <a:lumMod val="15000"/>
            <a:lumOff val="85000"/>
          </a:schemeClr>
        </a:solidFill>
        <a:round/>
      </a:ln>
    </cs:spPr>
    <cs:defRPr sz="900" kern="1200"/>
  </cs:seriesAxis>
  <cs:seriesLine>
    <cs:lnRef idx="0"/>
    <cs:fillRef idx="0"/>
    <cs:effectRef idx="0"/>
    <cs:fontRef idx="minor">
      <a:schemeClr val="tx2"/>
    </cs:fontRef>
    <cs:spPr>
      <a:ln w="9525">
        <a:solidFill>
          <a:schemeClr val="tx2">
            <a:lumMod val="60000"/>
            <a:lumOff val="40000"/>
          </a:schemeClr>
        </a:solidFill>
        <a:prstDash val="dash"/>
      </a:ln>
    </cs:spPr>
  </cs:seriesLine>
  <cs:title>
    <cs:lnRef idx="0"/>
    <cs:fillRef idx="0"/>
    <cs:effectRef idx="0"/>
    <cs:fontRef idx="minor">
      <a:schemeClr val="tx2"/>
    </cs:fontRef>
    <cs:defRPr sz="1600" b="1" kern="1200"/>
  </cs:title>
  <cs:trendline>
    <cs:lnRef idx="0">
      <cs:styleClr val="auto"/>
    </cs:lnRef>
    <cs:fillRef idx="0"/>
    <cs:effectRef idx="0"/>
    <cs:fontRef idx="minor">
      <a:schemeClr val="tx2"/>
    </cs:fontRef>
    <cs:spPr>
      <a:ln w="19050" cap="rnd">
        <a:solidFill>
          <a:schemeClr val="phClr"/>
        </a:solidFill>
        <a:prstDash val="sysDash"/>
      </a:ln>
    </cs:spPr>
  </cs:trendline>
  <cs:trendlineLabel>
    <cs:lnRef idx="0"/>
    <cs:fillRef idx="0"/>
    <cs:effectRef idx="0"/>
    <cs:fontRef idx="minor">
      <a:schemeClr val="tx2"/>
    </cs:fontRef>
    <cs:defRPr sz="900" kern="1200"/>
  </cs:trendlineLabel>
  <cs:upBar>
    <cs:lnRef idx="0"/>
    <cs:fillRef idx="0"/>
    <cs:effectRef idx="0"/>
    <cs:fontRef idx="minor">
      <a:schemeClr val="tx2"/>
    </cs:fontRef>
    <cs:spPr>
      <a:solidFill>
        <a:schemeClr val="lt1"/>
      </a:solidFill>
      <a:ln w="9525">
        <a:solidFill>
          <a:schemeClr val="tx1">
            <a:lumMod val="15000"/>
            <a:lumOff val="85000"/>
          </a:schemeClr>
        </a:solidFill>
      </a:ln>
    </cs:spPr>
  </cs:upBar>
  <cs:valueAxis>
    <cs:lnRef idx="0"/>
    <cs:fillRef idx="0"/>
    <cs:effectRef idx="0"/>
    <cs:fontRef idx="minor">
      <a:schemeClr val="tx2"/>
    </cs:fontRef>
    <cs:defRPr sz="900" kern="1200"/>
  </cs:valueAxis>
  <cs:wall>
    <cs:lnRef idx="0"/>
    <cs:fillRef idx="0"/>
    <cs:effectRef idx="0"/>
    <cs:fontRef idx="minor">
      <a:schemeClr val="tx2"/>
    </cs:fontRef>
  </cs:wall>
</cs:chartStyle>
</file>

<file path=xl/charts/style5.xml><?xml version="1.0" encoding="utf-8"?>
<cs:chartStyle xmlns:cs="http://schemas.microsoft.com/office/drawing/2012/chartStyle" xmlns:a="http://schemas.openxmlformats.org/drawingml/2006/main" id="255">
  <cs:axisTitle>
    <cs:lnRef idx="0"/>
    <cs:fillRef idx="0"/>
    <cs:effectRef idx="0"/>
    <cs:fontRef idx="minor">
      <a:schemeClr val="tx2"/>
    </cs:fontRef>
    <cs:defRPr sz="900" b="1" kern="1200"/>
  </cs:axisTitle>
  <cs:categoryAxis>
    <cs:lnRef idx="0"/>
    <cs:fillRef idx="0"/>
    <cs:effectRef idx="0"/>
    <cs:fontRef idx="minor">
      <a:schemeClr val="tx2"/>
    </cs:fontRef>
    <cs:spPr>
      <a:ln w="9525" cap="flat" cmpd="sng" algn="ctr">
        <a:solidFill>
          <a:schemeClr val="tx2">
            <a:lumMod val="15000"/>
            <a:lumOff val="85000"/>
          </a:schemeClr>
        </a:solidFill>
        <a:round/>
      </a:ln>
    </cs:spPr>
    <cs:defRPr sz="900" kern="1200"/>
  </cs:categoryAxis>
  <cs:chartArea mods="allowNoFillOverride allowNoLineOverride">
    <cs:lnRef idx="0"/>
    <cs:fillRef idx="0"/>
    <cs:effectRef idx="0"/>
    <cs:fontRef idx="minor">
      <a:schemeClr val="tx2"/>
    </cs:fontRef>
    <cs:spPr>
      <a:solidFill>
        <a:schemeClr val="bg1"/>
      </a:solidFill>
      <a:ln w="9525" cap="flat" cmpd="sng" algn="ctr">
        <a:solidFill>
          <a:schemeClr val="tx2">
            <a:lumMod val="15000"/>
            <a:lumOff val="85000"/>
          </a:schemeClr>
        </a:solidFill>
        <a:round/>
      </a:ln>
    </cs:spPr>
    <cs:defRPr sz="900" kern="1200"/>
  </cs:chartArea>
  <cs:dataLabel>
    <cs:lnRef idx="0"/>
    <cs:fillRef idx="0"/>
    <cs:effectRef idx="0"/>
    <cs:fontRef idx="minor">
      <a:schemeClr val="tx2"/>
    </cs:fontRef>
    <cs:defRPr sz="900" kern="1200"/>
  </cs:dataLabel>
  <cs:dataLabelCallout>
    <cs:lnRef idx="0"/>
    <cs:fillRef idx="0"/>
    <cs:effectRef idx="0"/>
    <cs:fontRef idx="minor">
      <a:schemeClr val="dk2">
        <a:lumMod val="7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2"/>
    <cs:fontRef idx="minor">
      <a:schemeClr val="tx2"/>
    </cs:fontRef>
  </cs:dataPoint>
  <cs:dataPoint3D>
    <cs:lnRef idx="0"/>
    <cs:fillRef idx="3">
      <cs:styleClr val="auto"/>
    </cs:fillRef>
    <cs:effectRef idx="2"/>
    <cs:fontRef idx="minor">
      <a:schemeClr val="tx2"/>
    </cs:fontRef>
  </cs:dataPoint3D>
  <cs:dataPointLine>
    <cs:lnRef idx="0">
      <cs:styleClr val="auto"/>
    </cs:lnRef>
    <cs:fillRef idx="3"/>
    <cs:effectRef idx="2"/>
    <cs:fontRef idx="minor">
      <a:schemeClr val="tx2"/>
    </cs:fontRef>
    <cs:spPr>
      <a:ln w="31750" cap="rnd">
        <a:solidFill>
          <a:schemeClr val="phClr"/>
        </a:solidFill>
        <a:round/>
      </a:ln>
    </cs:spPr>
  </cs:dataPointLine>
  <cs:dataPointMarker>
    <cs:lnRef idx="0"/>
    <cs:fillRef idx="3">
      <cs:styleClr val="auto"/>
    </cs:fillRef>
    <cs:effectRef idx="2"/>
    <cs:fontRef idx="minor">
      <a:schemeClr val="tx2"/>
    </cs:fontRef>
    <cs:spPr>
      <a:ln w="12700">
        <a:solidFill>
          <a:schemeClr val="lt2"/>
        </a:solidFill>
        <a:round/>
      </a:ln>
    </cs:spPr>
  </cs:dataPointMarker>
  <cs:dataPointMarkerLayout symbol="circle" size="6"/>
  <cs:dataPointWireframe>
    <cs:lnRef idx="0">
      <cs:styleClr val="auto"/>
    </cs:lnRef>
    <cs:fillRef idx="3"/>
    <cs:effectRef idx="2"/>
    <cs:fontRef idx="minor">
      <a:schemeClr val="tx2"/>
    </cs:fontRef>
    <cs:spPr>
      <a:ln w="9525" cap="rnd">
        <a:solidFill>
          <a:schemeClr val="phClr"/>
        </a:solidFill>
        <a:round/>
      </a:ln>
    </cs:spPr>
  </cs:dataPointWireframe>
  <cs:dataTable>
    <cs:lnRef idx="0"/>
    <cs:fillRef idx="0"/>
    <cs:effectRef idx="0"/>
    <cs:fontRef idx="minor">
      <a:schemeClr val="tx2"/>
    </cs:fontRef>
    <cs:spPr>
      <a:ln w="9525">
        <a:solidFill>
          <a:schemeClr val="tx2">
            <a:lumMod val="15000"/>
            <a:lumOff val="85000"/>
          </a:schemeClr>
        </a:solidFill>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2"/>
    </cs:fontRef>
    <cs:spPr>
      <a:ln w="9525">
        <a:solidFill>
          <a:schemeClr val="tx2">
            <a:lumMod val="60000"/>
            <a:lumOff val="40000"/>
          </a:schemeClr>
        </a:solidFill>
        <a:prstDash val="dash"/>
      </a:ln>
    </cs:spPr>
  </cs:dropLine>
  <cs:errorBar>
    <cs:lnRef idx="0"/>
    <cs:fillRef idx="0"/>
    <cs:effectRef idx="0"/>
    <cs:fontRef idx="minor">
      <a:schemeClr val="tx2"/>
    </cs:fontRef>
    <cs:spPr>
      <a:ln w="9525">
        <a:solidFill>
          <a:schemeClr val="tx2">
            <a:lumMod val="75000"/>
          </a:schemeClr>
        </a:solidFill>
        <a:round/>
      </a:ln>
    </cs:spPr>
  </cs:errorBar>
  <cs:floor>
    <cs:lnRef idx="0"/>
    <cs:fillRef idx="0"/>
    <cs:effectRef idx="0"/>
    <cs:fontRef idx="minor">
      <a:schemeClr val="tx2"/>
    </cs:fontRef>
  </cs:floor>
  <cs:gridlineMajor>
    <cs:lnRef idx="0"/>
    <cs:fillRef idx="0"/>
    <cs:effectRef idx="0"/>
    <cs:fontRef idx="minor">
      <a:schemeClr val="tx2"/>
    </cs:fontRef>
    <cs:spPr>
      <a:ln w="9525" cap="flat" cmpd="sng" algn="ctr">
        <a:solidFill>
          <a:schemeClr val="tx2">
            <a:lumMod val="15000"/>
            <a:lumOff val="85000"/>
          </a:schemeClr>
        </a:solidFill>
        <a:round/>
      </a:ln>
    </cs:spPr>
  </cs:gridlineMajor>
  <cs:gridlineMinor>
    <cs:lnRef idx="0"/>
    <cs:fillRef idx="0"/>
    <cs:effectRef idx="0"/>
    <cs:fontRef idx="minor">
      <a:schemeClr val="tx2"/>
    </cs:fontRef>
    <cs:spPr>
      <a:ln>
        <a:solidFill>
          <a:schemeClr val="tx2">
            <a:lumMod val="5000"/>
            <a:lumOff val="95000"/>
          </a:schemeClr>
        </a:solidFill>
      </a:ln>
    </cs:spPr>
  </cs:gridlineMinor>
  <cs:hiLoLine>
    <cs:lnRef idx="0"/>
    <cs:fillRef idx="0"/>
    <cs:effectRef idx="0"/>
    <cs:fontRef idx="minor">
      <a:schemeClr val="tx2"/>
    </cs:fontRef>
    <cs:spPr>
      <a:ln w="9525">
        <a:solidFill>
          <a:schemeClr val="tx2">
            <a:lumMod val="60000"/>
            <a:lumOff val="40000"/>
          </a:schemeClr>
        </a:solidFill>
        <a:prstDash val="dash"/>
      </a:ln>
    </cs:spPr>
  </cs:hiLoLine>
  <cs:leaderLine>
    <cs:lnRef idx="0"/>
    <cs:fillRef idx="0"/>
    <cs:effectRef idx="0"/>
    <cs:fontRef idx="minor">
      <a:schemeClr val="tx2"/>
    </cs:fontRef>
    <cs:spPr>
      <a:ln w="9525">
        <a:solidFill>
          <a:schemeClr val="tx2">
            <a:lumMod val="35000"/>
            <a:lumOff val="65000"/>
          </a:schemeClr>
        </a:solidFill>
      </a:ln>
    </cs:spPr>
  </cs:leaderLine>
  <cs:legend>
    <cs:lnRef idx="0"/>
    <cs:fillRef idx="0"/>
    <cs:effectRef idx="0"/>
    <cs:fontRef idx="minor">
      <a:schemeClr val="tx2"/>
    </cs:fontRef>
    <cs:defRPr sz="900" kern="1200"/>
  </cs:legend>
  <cs:plotArea>
    <cs:lnRef idx="0"/>
    <cs:fillRef idx="0"/>
    <cs:effectRef idx="0"/>
    <cs:fontRef idx="minor">
      <a:schemeClr val="tx2"/>
    </cs:fontRef>
  </cs:plotArea>
  <cs:plotArea3D>
    <cs:lnRef idx="0"/>
    <cs:fillRef idx="0"/>
    <cs:effectRef idx="0"/>
    <cs:fontRef idx="minor">
      <a:schemeClr val="tx2"/>
    </cs:fontRef>
  </cs:plotArea3D>
  <cs:seriesAxis>
    <cs:lnRef idx="0"/>
    <cs:fillRef idx="0"/>
    <cs:effectRef idx="0"/>
    <cs:fontRef idx="minor">
      <a:schemeClr val="tx2"/>
    </cs:fontRef>
    <cs:spPr>
      <a:ln w="9525" cap="flat" cmpd="sng" algn="ctr">
        <a:solidFill>
          <a:schemeClr val="tx2">
            <a:lumMod val="15000"/>
            <a:lumOff val="85000"/>
          </a:schemeClr>
        </a:solidFill>
        <a:round/>
      </a:ln>
    </cs:spPr>
    <cs:defRPr sz="900" kern="1200"/>
  </cs:seriesAxis>
  <cs:seriesLine>
    <cs:lnRef idx="0"/>
    <cs:fillRef idx="0"/>
    <cs:effectRef idx="0"/>
    <cs:fontRef idx="minor">
      <a:schemeClr val="tx2"/>
    </cs:fontRef>
    <cs:spPr>
      <a:ln w="9525">
        <a:solidFill>
          <a:schemeClr val="tx2">
            <a:lumMod val="60000"/>
            <a:lumOff val="40000"/>
          </a:schemeClr>
        </a:solidFill>
        <a:prstDash val="dash"/>
      </a:ln>
    </cs:spPr>
  </cs:seriesLine>
  <cs:title>
    <cs:lnRef idx="0"/>
    <cs:fillRef idx="0"/>
    <cs:effectRef idx="0"/>
    <cs:fontRef idx="minor">
      <a:schemeClr val="tx2"/>
    </cs:fontRef>
    <cs:defRPr sz="1600" b="1" kern="1200"/>
  </cs:title>
  <cs:trendline>
    <cs:lnRef idx="0">
      <cs:styleClr val="auto"/>
    </cs:lnRef>
    <cs:fillRef idx="0"/>
    <cs:effectRef idx="0"/>
    <cs:fontRef idx="minor">
      <a:schemeClr val="tx2"/>
    </cs:fontRef>
    <cs:spPr>
      <a:ln w="19050" cap="rnd">
        <a:solidFill>
          <a:schemeClr val="phClr"/>
        </a:solidFill>
        <a:prstDash val="sysDash"/>
      </a:ln>
    </cs:spPr>
  </cs:trendline>
  <cs:trendlineLabel>
    <cs:lnRef idx="0"/>
    <cs:fillRef idx="0"/>
    <cs:effectRef idx="0"/>
    <cs:fontRef idx="minor">
      <a:schemeClr val="tx2"/>
    </cs:fontRef>
    <cs:defRPr sz="900" kern="1200"/>
  </cs:trendlineLabel>
  <cs:upBar>
    <cs:lnRef idx="0"/>
    <cs:fillRef idx="0"/>
    <cs:effectRef idx="0"/>
    <cs:fontRef idx="minor">
      <a:schemeClr val="tx2"/>
    </cs:fontRef>
    <cs:spPr>
      <a:solidFill>
        <a:schemeClr val="lt1"/>
      </a:solidFill>
      <a:ln w="9525">
        <a:solidFill>
          <a:schemeClr val="tx1">
            <a:lumMod val="15000"/>
            <a:lumOff val="85000"/>
          </a:schemeClr>
        </a:solidFill>
      </a:ln>
    </cs:spPr>
  </cs:upBar>
  <cs:valueAxis>
    <cs:lnRef idx="0"/>
    <cs:fillRef idx="0"/>
    <cs:effectRef idx="0"/>
    <cs:fontRef idx="minor">
      <a:schemeClr val="tx2"/>
    </cs:fontRef>
    <cs:defRPr sz="900" kern="1200"/>
  </cs:valueAxis>
  <cs:wall>
    <cs:lnRef idx="0"/>
    <cs:fillRef idx="0"/>
    <cs:effectRef idx="0"/>
    <cs:fontRef idx="minor">
      <a:schemeClr val="tx2"/>
    </cs:fontRef>
  </cs:wall>
</cs:chartStyle>
</file>

<file path=xl/charts/style6.xml><?xml version="1.0" encoding="utf-8"?>
<cs:chartStyle xmlns:cs="http://schemas.microsoft.com/office/drawing/2012/chartStyle" xmlns:a="http://schemas.openxmlformats.org/drawingml/2006/main" id="302">
  <cs:axisTitle>
    <cs:lnRef idx="0"/>
    <cs:fillRef idx="0"/>
    <cs:effectRef idx="0"/>
    <cs:fontRef idx="minor">
      <a:schemeClr val="tx2"/>
    </cs:fontRef>
    <cs:defRPr sz="900" b="1" kern="1200"/>
  </cs:axisTitle>
  <cs:categoryAxis>
    <cs:lnRef idx="0"/>
    <cs:fillRef idx="0"/>
    <cs:effectRef idx="0"/>
    <cs:fontRef idx="minor">
      <a:schemeClr val="tx2"/>
    </cs:fontRef>
    <cs:spPr>
      <a:ln w="9525" cap="flat" cmpd="sng" algn="ctr">
        <a:solidFill>
          <a:schemeClr val="tx2">
            <a:lumMod val="15000"/>
            <a:lumOff val="85000"/>
          </a:schemeClr>
        </a:solidFill>
        <a:round/>
      </a:ln>
    </cs:spPr>
    <cs:defRPr sz="900" kern="1200"/>
  </cs:categoryAxis>
  <cs:chartArea mods="allowNoFillOverride allowNoLineOverride">
    <cs:lnRef idx="0"/>
    <cs:fillRef idx="0"/>
    <cs:effectRef idx="0"/>
    <cs:fontRef idx="minor">
      <a:schemeClr val="tx2"/>
    </cs:fontRef>
    <cs:spPr>
      <a:solidFill>
        <a:schemeClr val="bg1"/>
      </a:solidFill>
      <a:ln w="9525" cap="flat" cmpd="sng" algn="ctr">
        <a:solidFill>
          <a:schemeClr val="tx2">
            <a:lumMod val="15000"/>
            <a:lumOff val="85000"/>
          </a:schemeClr>
        </a:solidFill>
        <a:round/>
      </a:ln>
    </cs:spPr>
    <cs:defRPr sz="900" kern="1200"/>
  </cs:chartArea>
  <cs:dataLabel>
    <cs:lnRef idx="0"/>
    <cs:fillRef idx="0"/>
    <cs:effectRef idx="0"/>
    <cs:fontRef idx="minor">
      <a:schemeClr val="tx2"/>
    </cs:fontRef>
    <cs:defRPr sz="900" kern="1200"/>
  </cs:dataLabel>
  <cs:dataLabelCallout>
    <cs:lnRef idx="0"/>
    <cs:fillRef idx="0"/>
    <cs:effectRef idx="0"/>
    <cs:fontRef idx="minor">
      <a:schemeClr val="dk2">
        <a:lumMod val="7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2"/>
    <cs:fontRef idx="minor">
      <a:schemeClr val="tx2"/>
    </cs:fontRef>
  </cs:dataPoint>
  <cs:dataPoint3D>
    <cs:lnRef idx="0"/>
    <cs:fillRef idx="3">
      <cs:styleClr val="auto"/>
    </cs:fillRef>
    <cs:effectRef idx="2"/>
    <cs:fontRef idx="minor">
      <a:schemeClr val="tx2"/>
    </cs:fontRef>
  </cs:dataPoint3D>
  <cs:dataPointLine>
    <cs:lnRef idx="0">
      <cs:styleClr val="auto"/>
    </cs:lnRef>
    <cs:fillRef idx="3"/>
    <cs:effectRef idx="2"/>
    <cs:fontRef idx="minor">
      <a:schemeClr val="tx2"/>
    </cs:fontRef>
    <cs:spPr>
      <a:ln w="31750" cap="rnd">
        <a:solidFill>
          <a:schemeClr val="phClr"/>
        </a:solidFill>
        <a:round/>
      </a:ln>
    </cs:spPr>
  </cs:dataPointLine>
  <cs:dataPointMarker>
    <cs:lnRef idx="0"/>
    <cs:fillRef idx="3">
      <cs:styleClr val="auto"/>
    </cs:fillRef>
    <cs:effectRef idx="2"/>
    <cs:fontRef idx="minor">
      <a:schemeClr val="tx2"/>
    </cs:fontRef>
    <cs:spPr>
      <a:ln w="12700">
        <a:solidFill>
          <a:schemeClr val="lt2"/>
        </a:solidFill>
        <a:round/>
      </a:ln>
    </cs:spPr>
  </cs:dataPointMarker>
  <cs:dataPointMarkerLayout symbol="circle" size="6"/>
  <cs:dataPointWireframe>
    <cs:lnRef idx="0">
      <cs:styleClr val="auto"/>
    </cs:lnRef>
    <cs:fillRef idx="3"/>
    <cs:effectRef idx="2"/>
    <cs:fontRef idx="minor">
      <a:schemeClr val="tx2"/>
    </cs:fontRef>
    <cs:spPr>
      <a:ln w="9525" cap="rnd">
        <a:solidFill>
          <a:schemeClr val="phClr"/>
        </a:solidFill>
        <a:round/>
      </a:ln>
    </cs:spPr>
  </cs:dataPointWireframe>
  <cs:dataTable>
    <cs:lnRef idx="0"/>
    <cs:fillRef idx="0"/>
    <cs:effectRef idx="0"/>
    <cs:fontRef idx="minor">
      <a:schemeClr val="tx2"/>
    </cs:fontRef>
    <cs:spPr>
      <a:ln w="9525">
        <a:solidFill>
          <a:schemeClr val="tx2">
            <a:lumMod val="15000"/>
            <a:lumOff val="85000"/>
          </a:schemeClr>
        </a:solidFill>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2"/>
    </cs:fontRef>
    <cs:spPr>
      <a:ln w="9525">
        <a:solidFill>
          <a:schemeClr val="tx2">
            <a:lumMod val="60000"/>
            <a:lumOff val="40000"/>
          </a:schemeClr>
        </a:solidFill>
        <a:prstDash val="dash"/>
      </a:ln>
    </cs:spPr>
  </cs:dropLine>
  <cs:errorBar>
    <cs:lnRef idx="0"/>
    <cs:fillRef idx="0"/>
    <cs:effectRef idx="0"/>
    <cs:fontRef idx="minor">
      <a:schemeClr val="tx2"/>
    </cs:fontRef>
    <cs:spPr>
      <a:ln w="9525">
        <a:solidFill>
          <a:schemeClr val="tx2">
            <a:lumMod val="75000"/>
          </a:schemeClr>
        </a:solidFill>
        <a:round/>
      </a:ln>
    </cs:spPr>
  </cs:errorBar>
  <cs:floor>
    <cs:lnRef idx="0"/>
    <cs:fillRef idx="0"/>
    <cs:effectRef idx="0"/>
    <cs:fontRef idx="minor">
      <a:schemeClr val="tx2"/>
    </cs:fontRef>
  </cs:floor>
  <cs:gridlineMajor>
    <cs:lnRef idx="0"/>
    <cs:fillRef idx="0"/>
    <cs:effectRef idx="0"/>
    <cs:fontRef idx="minor">
      <a:schemeClr val="tx2"/>
    </cs:fontRef>
    <cs:spPr>
      <a:ln w="9525" cap="flat" cmpd="sng" algn="ctr">
        <a:solidFill>
          <a:schemeClr val="tx2">
            <a:lumMod val="15000"/>
            <a:lumOff val="85000"/>
          </a:schemeClr>
        </a:solidFill>
        <a:round/>
      </a:ln>
    </cs:spPr>
  </cs:gridlineMajor>
  <cs:gridlineMinor>
    <cs:lnRef idx="0"/>
    <cs:fillRef idx="0"/>
    <cs:effectRef idx="0"/>
    <cs:fontRef idx="minor">
      <a:schemeClr val="tx2"/>
    </cs:fontRef>
    <cs:spPr>
      <a:ln>
        <a:solidFill>
          <a:schemeClr val="tx2">
            <a:lumMod val="5000"/>
            <a:lumOff val="95000"/>
          </a:schemeClr>
        </a:solidFill>
      </a:ln>
    </cs:spPr>
  </cs:gridlineMinor>
  <cs:hiLoLine>
    <cs:lnRef idx="0"/>
    <cs:fillRef idx="0"/>
    <cs:effectRef idx="0"/>
    <cs:fontRef idx="minor">
      <a:schemeClr val="tx2"/>
    </cs:fontRef>
    <cs:spPr>
      <a:ln w="9525">
        <a:solidFill>
          <a:schemeClr val="tx2">
            <a:lumMod val="60000"/>
            <a:lumOff val="40000"/>
          </a:schemeClr>
        </a:solidFill>
        <a:prstDash val="dash"/>
      </a:ln>
    </cs:spPr>
  </cs:hiLoLine>
  <cs:leaderLine>
    <cs:lnRef idx="0"/>
    <cs:fillRef idx="0"/>
    <cs:effectRef idx="0"/>
    <cs:fontRef idx="minor">
      <a:schemeClr val="tx2"/>
    </cs:fontRef>
    <cs:spPr>
      <a:ln w="9525">
        <a:solidFill>
          <a:schemeClr val="tx2">
            <a:lumMod val="35000"/>
            <a:lumOff val="65000"/>
          </a:schemeClr>
        </a:solidFill>
      </a:ln>
    </cs:spPr>
  </cs:leaderLine>
  <cs:legend>
    <cs:lnRef idx="0"/>
    <cs:fillRef idx="0"/>
    <cs:effectRef idx="0"/>
    <cs:fontRef idx="minor">
      <a:schemeClr val="tx2"/>
    </cs:fontRef>
    <cs:defRPr sz="900" kern="1200"/>
  </cs:legend>
  <cs:plotArea>
    <cs:lnRef idx="0"/>
    <cs:fillRef idx="0"/>
    <cs:effectRef idx="0"/>
    <cs:fontRef idx="minor">
      <a:schemeClr val="tx2"/>
    </cs:fontRef>
  </cs:plotArea>
  <cs:plotArea3D>
    <cs:lnRef idx="0"/>
    <cs:fillRef idx="0"/>
    <cs:effectRef idx="0"/>
    <cs:fontRef idx="minor">
      <a:schemeClr val="tx2"/>
    </cs:fontRef>
  </cs:plotArea3D>
  <cs:seriesAxis>
    <cs:lnRef idx="0"/>
    <cs:fillRef idx="0"/>
    <cs:effectRef idx="0"/>
    <cs:fontRef idx="minor">
      <a:schemeClr val="tx2"/>
    </cs:fontRef>
    <cs:spPr>
      <a:ln w="9525" cap="flat" cmpd="sng" algn="ctr">
        <a:solidFill>
          <a:schemeClr val="tx2">
            <a:lumMod val="15000"/>
            <a:lumOff val="85000"/>
          </a:schemeClr>
        </a:solidFill>
        <a:round/>
      </a:ln>
    </cs:spPr>
    <cs:defRPr sz="900" kern="1200"/>
  </cs:seriesAxis>
  <cs:seriesLine>
    <cs:lnRef idx="0"/>
    <cs:fillRef idx="0"/>
    <cs:effectRef idx="0"/>
    <cs:fontRef idx="minor">
      <a:schemeClr val="tx2"/>
    </cs:fontRef>
    <cs:spPr>
      <a:ln w="9525">
        <a:solidFill>
          <a:schemeClr val="tx2">
            <a:lumMod val="60000"/>
            <a:lumOff val="40000"/>
          </a:schemeClr>
        </a:solidFill>
        <a:prstDash val="dash"/>
      </a:ln>
    </cs:spPr>
  </cs:seriesLine>
  <cs:title>
    <cs:lnRef idx="0"/>
    <cs:fillRef idx="0"/>
    <cs:effectRef idx="0"/>
    <cs:fontRef idx="minor">
      <a:schemeClr val="tx2"/>
    </cs:fontRef>
    <cs:defRPr sz="1600" b="1" kern="1200"/>
  </cs:title>
  <cs:trendline>
    <cs:lnRef idx="0">
      <cs:styleClr val="auto"/>
    </cs:lnRef>
    <cs:fillRef idx="0"/>
    <cs:effectRef idx="0"/>
    <cs:fontRef idx="minor">
      <a:schemeClr val="tx2"/>
    </cs:fontRef>
    <cs:spPr>
      <a:ln w="19050" cap="rnd">
        <a:solidFill>
          <a:schemeClr val="phClr"/>
        </a:solidFill>
        <a:prstDash val="sysDash"/>
      </a:ln>
    </cs:spPr>
  </cs:trendline>
  <cs:trendlineLabel>
    <cs:lnRef idx="0"/>
    <cs:fillRef idx="0"/>
    <cs:effectRef idx="0"/>
    <cs:fontRef idx="minor">
      <a:schemeClr val="tx2"/>
    </cs:fontRef>
    <cs:defRPr sz="900" kern="1200"/>
  </cs:trendlineLabel>
  <cs:upBar>
    <cs:lnRef idx="0"/>
    <cs:fillRef idx="0"/>
    <cs:effectRef idx="0"/>
    <cs:fontRef idx="minor">
      <a:schemeClr val="tx2"/>
    </cs:fontRef>
    <cs:spPr>
      <a:solidFill>
        <a:schemeClr val="lt1"/>
      </a:solidFill>
      <a:ln w="9525">
        <a:solidFill>
          <a:schemeClr val="tx1">
            <a:lumMod val="15000"/>
            <a:lumOff val="85000"/>
          </a:schemeClr>
        </a:solidFill>
      </a:ln>
    </cs:spPr>
  </cs:upBar>
  <cs:valueAxis>
    <cs:lnRef idx="0"/>
    <cs:fillRef idx="0"/>
    <cs:effectRef idx="0"/>
    <cs:fontRef idx="minor">
      <a:schemeClr val="tx2"/>
    </cs:fontRef>
    <cs:defRPr sz="900" kern="1200"/>
  </cs:valueAxis>
  <cs:wall>
    <cs:lnRef idx="0"/>
    <cs:fillRef idx="0"/>
    <cs:effectRef idx="0"/>
    <cs:fontRef idx="minor">
      <a:schemeClr val="tx2"/>
    </cs:fontRef>
  </cs:wall>
</cs:chartStyle>
</file>

<file path=xl/drawings/_rels/drawing1.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png"/><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4.png"/><Relationship Id="rId1" Type="http://schemas.openxmlformats.org/officeDocument/2006/relationships/image" Target="../media/image2.png"/><Relationship Id="rId4" Type="http://schemas.openxmlformats.org/officeDocument/2006/relationships/image" Target="../media/image5.png"/></Relationships>
</file>

<file path=xl/drawings/_rels/drawing3.xml.rels><?xml version="1.0" encoding="UTF-8" standalone="yes"?>
<Relationships xmlns="http://schemas.openxmlformats.org/package/2006/relationships"><Relationship Id="rId3" Type="http://schemas.openxmlformats.org/officeDocument/2006/relationships/chart" Target="../charts/chart3.xml"/><Relationship Id="rId2" Type="http://schemas.openxmlformats.org/officeDocument/2006/relationships/chart" Target="../charts/chart2.xml"/><Relationship Id="rId1" Type="http://schemas.openxmlformats.org/officeDocument/2006/relationships/chart" Target="../charts/chart1.xml"/><Relationship Id="rId6" Type="http://schemas.openxmlformats.org/officeDocument/2006/relationships/chart" Target="../charts/chart6.xml"/><Relationship Id="rId5" Type="http://schemas.openxmlformats.org/officeDocument/2006/relationships/chart" Target="../charts/chart5.xml"/><Relationship Id="rId4" Type="http://schemas.openxmlformats.org/officeDocument/2006/relationships/chart" Target="../charts/chart4.xml"/></Relationships>
</file>

<file path=xl/drawings/drawing1.xml><?xml version="1.0" encoding="utf-8"?>
<xdr:wsDr xmlns:xdr="http://schemas.openxmlformats.org/drawingml/2006/spreadsheetDrawing" xmlns:a="http://schemas.openxmlformats.org/drawingml/2006/main">
  <xdr:oneCellAnchor>
    <xdr:from>
      <xdr:col>1</xdr:col>
      <xdr:colOff>6350</xdr:colOff>
      <xdr:row>1</xdr:row>
      <xdr:rowOff>19050</xdr:rowOff>
    </xdr:from>
    <xdr:ext cx="4758690" cy="1447800"/>
    <xdr:pic>
      <xdr:nvPicPr>
        <xdr:cNvPr id="8" name="Picture 1">
          <a:extLst>
            <a:ext uri="{FF2B5EF4-FFF2-40B4-BE49-F238E27FC236}">
              <a16:creationId xmlns:a16="http://schemas.microsoft.com/office/drawing/2014/main" id="{C4A09896-0DFE-441A-A852-5240251BAC5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628650" y="200025"/>
          <a:ext cx="4758690" cy="1447800"/>
        </a:xfrm>
        <a:prstGeom prst="rect">
          <a:avLst/>
        </a:prstGeom>
      </xdr:spPr>
    </xdr:pic>
    <xdr:clientData/>
  </xdr:oneCellAnchor>
  <xdr:oneCellAnchor>
    <xdr:from>
      <xdr:col>5</xdr:col>
      <xdr:colOff>4144645</xdr:colOff>
      <xdr:row>3</xdr:row>
      <xdr:rowOff>34926</xdr:rowOff>
    </xdr:from>
    <xdr:ext cx="4116447" cy="850899"/>
    <xdr:pic>
      <xdr:nvPicPr>
        <xdr:cNvPr id="9" name="Picture 2">
          <a:extLst>
            <a:ext uri="{FF2B5EF4-FFF2-40B4-BE49-F238E27FC236}">
              <a16:creationId xmlns:a16="http://schemas.microsoft.com/office/drawing/2014/main" id="{C9A3F3DB-731D-46D8-90DC-8DCDF75B33FF}"/>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7192645" y="577851"/>
          <a:ext cx="4116447" cy="850899"/>
        </a:xfrm>
        <a:prstGeom prst="rect">
          <a:avLst/>
        </a:prstGeom>
      </xdr:spPr>
    </xdr:pic>
    <xdr:clientData/>
  </xdr:oneCellAnchor>
  <xdr:twoCellAnchor editAs="oneCell">
    <xdr:from>
      <xdr:col>1</xdr:col>
      <xdr:colOff>0</xdr:colOff>
      <xdr:row>10</xdr:row>
      <xdr:rowOff>55245</xdr:rowOff>
    </xdr:from>
    <xdr:to>
      <xdr:col>6</xdr:col>
      <xdr:colOff>0</xdr:colOff>
      <xdr:row>11</xdr:row>
      <xdr:rowOff>68580</xdr:rowOff>
    </xdr:to>
    <xdr:pic>
      <xdr:nvPicPr>
        <xdr:cNvPr id="10" name="Picture 4">
          <a:extLst>
            <a:ext uri="{FF2B5EF4-FFF2-40B4-BE49-F238E27FC236}">
              <a16:creationId xmlns:a16="http://schemas.microsoft.com/office/drawing/2014/main" id="{98146D05-FCAB-4137-845F-2A25E662DBA0}"/>
            </a:ext>
          </a:extLst>
        </xdr:cNvPr>
        <xdr:cNvPicPr>
          <a:picLocks noChangeAspect="1"/>
        </xdr:cNvPicPr>
      </xdr:nvPicPr>
      <xdr:blipFill rotWithShape="1">
        <a:blip xmlns:r="http://schemas.openxmlformats.org/officeDocument/2006/relationships" r:embed="rId3">
          <a:extLst>
            <a:ext uri="{28A0092B-C50C-407E-A947-70E740481C1C}">
              <a14:useLocalDpi xmlns:a14="http://schemas.microsoft.com/office/drawing/2010/main" val="0"/>
            </a:ext>
          </a:extLst>
        </a:blip>
        <a:srcRect t="63716"/>
        <a:stretch/>
      </xdr:blipFill>
      <xdr:spPr>
        <a:xfrm>
          <a:off x="619125" y="1807845"/>
          <a:ext cx="11144250" cy="194310"/>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oneCellAnchor>
    <xdr:from>
      <xdr:col>1</xdr:col>
      <xdr:colOff>4588351</xdr:colOff>
      <xdr:row>21</xdr:row>
      <xdr:rowOff>452533</xdr:rowOff>
    </xdr:from>
    <xdr:ext cx="3793648" cy="784174"/>
    <xdr:pic>
      <xdr:nvPicPr>
        <xdr:cNvPr id="3" name="Picture 2">
          <a:extLst>
            <a:ext uri="{FF2B5EF4-FFF2-40B4-BE49-F238E27FC236}">
              <a16:creationId xmlns:a16="http://schemas.microsoft.com/office/drawing/2014/main" id="{997FC69D-3263-4A9E-AA52-02C4B9A24E31}"/>
            </a:ext>
            <a:ext uri="{147F2762-F138-4A5C-976F-8EAC2B608ADB}">
              <a16:predDERef xmlns:a16="http://schemas.microsoft.com/office/drawing/2014/main" pred="{F710973C-4C9E-4D58-BE53-B8025AC4100D}"/>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5231289" y="6703314"/>
          <a:ext cx="3793648" cy="784174"/>
        </a:xfrm>
        <a:prstGeom prst="rect">
          <a:avLst/>
        </a:prstGeom>
      </xdr:spPr>
    </xdr:pic>
    <xdr:clientData/>
  </xdr:oneCellAnchor>
  <xdr:oneCellAnchor>
    <xdr:from>
      <xdr:col>1</xdr:col>
      <xdr:colOff>23132</xdr:colOff>
      <xdr:row>1</xdr:row>
      <xdr:rowOff>46264</xdr:rowOff>
    </xdr:from>
    <xdr:ext cx="4758690" cy="1447800"/>
    <xdr:pic>
      <xdr:nvPicPr>
        <xdr:cNvPr id="7" name="Picture 1">
          <a:extLst>
            <a:ext uri="{FF2B5EF4-FFF2-40B4-BE49-F238E27FC236}">
              <a16:creationId xmlns:a16="http://schemas.microsoft.com/office/drawing/2014/main" id="{76E8C99F-10D1-4164-AA90-28973D6651CB}"/>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645432" y="230414"/>
          <a:ext cx="4758690" cy="1447800"/>
        </a:xfrm>
        <a:prstGeom prst="rect">
          <a:avLst/>
        </a:prstGeom>
      </xdr:spPr>
    </xdr:pic>
    <xdr:clientData/>
  </xdr:oneCellAnchor>
  <xdr:oneCellAnchor>
    <xdr:from>
      <xdr:col>4</xdr:col>
      <xdr:colOff>2933609</xdr:colOff>
      <xdr:row>3</xdr:row>
      <xdr:rowOff>34472</xdr:rowOff>
    </xdr:from>
    <xdr:ext cx="5134584" cy="1061355"/>
    <xdr:pic>
      <xdr:nvPicPr>
        <xdr:cNvPr id="8" name="Picture 2">
          <a:extLst>
            <a:ext uri="{FF2B5EF4-FFF2-40B4-BE49-F238E27FC236}">
              <a16:creationId xmlns:a16="http://schemas.microsoft.com/office/drawing/2014/main" id="{3A07413C-823C-45EE-85F0-7AA4ACF4CF2A}"/>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9111252" y="565151"/>
          <a:ext cx="5134584" cy="1061355"/>
        </a:xfrm>
        <a:prstGeom prst="rect">
          <a:avLst/>
        </a:prstGeom>
      </xdr:spPr>
    </xdr:pic>
    <xdr:clientData/>
  </xdr:oneCellAnchor>
  <xdr:twoCellAnchor editAs="oneCell">
    <xdr:from>
      <xdr:col>0</xdr:col>
      <xdr:colOff>639497</xdr:colOff>
      <xdr:row>10</xdr:row>
      <xdr:rowOff>40789</xdr:rowOff>
    </xdr:from>
    <xdr:to>
      <xdr:col>5</xdr:col>
      <xdr:colOff>339838</xdr:colOff>
      <xdr:row>10</xdr:row>
      <xdr:rowOff>208722</xdr:rowOff>
    </xdr:to>
    <xdr:pic>
      <xdr:nvPicPr>
        <xdr:cNvPr id="9" name="Picture 4">
          <a:extLst>
            <a:ext uri="{FF2B5EF4-FFF2-40B4-BE49-F238E27FC236}">
              <a16:creationId xmlns:a16="http://schemas.microsoft.com/office/drawing/2014/main" id="{336BD118-C568-45BE-85FA-298E812AEB6F}"/>
            </a:ext>
          </a:extLst>
        </xdr:cNvPr>
        <xdr:cNvPicPr>
          <a:picLocks noChangeAspect="1"/>
        </xdr:cNvPicPr>
      </xdr:nvPicPr>
      <xdr:blipFill rotWithShape="1">
        <a:blip xmlns:r="http://schemas.openxmlformats.org/officeDocument/2006/relationships" r:embed="rId3">
          <a:extLst>
            <a:ext uri="{28A0092B-C50C-407E-A947-70E740481C1C}">
              <a14:useLocalDpi xmlns:a14="http://schemas.microsoft.com/office/drawing/2010/main" val="0"/>
            </a:ext>
          </a:extLst>
        </a:blip>
        <a:srcRect t="63716"/>
        <a:stretch/>
      </xdr:blipFill>
      <xdr:spPr>
        <a:xfrm>
          <a:off x="639497" y="1809718"/>
          <a:ext cx="13756860" cy="163057"/>
        </a:xfrm>
        <a:prstGeom prst="rect">
          <a:avLst/>
        </a:prstGeom>
      </xdr:spPr>
    </xdr:pic>
    <xdr:clientData/>
  </xdr:twoCellAnchor>
  <xdr:oneCellAnchor>
    <xdr:from>
      <xdr:col>1</xdr:col>
      <xdr:colOff>482600</xdr:colOff>
      <xdr:row>21</xdr:row>
      <xdr:rowOff>192319</xdr:rowOff>
    </xdr:from>
    <xdr:ext cx="3660773" cy="1113766"/>
    <xdr:pic>
      <xdr:nvPicPr>
        <xdr:cNvPr id="2" name="Picture 1">
          <a:extLst>
            <a:ext uri="{FF2B5EF4-FFF2-40B4-BE49-F238E27FC236}">
              <a16:creationId xmlns:a16="http://schemas.microsoft.com/office/drawing/2014/main" id="{6187BE73-97B0-4FED-A250-9A7C84BF46F8}"/>
            </a:ext>
          </a:extLst>
        </xdr:cNvPr>
        <xdr:cNvPicPr>
          <a:picLocks noChangeAspect="1"/>
        </xdr:cNvPicPr>
      </xdr:nvPicPr>
      <xdr:blipFill>
        <a:blip xmlns:r="http://schemas.openxmlformats.org/officeDocument/2006/relationships" r:embed="rId4" cstate="print">
          <a:extLst>
            <a:ext uri="{28A0092B-C50C-407E-A947-70E740481C1C}">
              <a14:useLocalDpi xmlns:a14="http://schemas.microsoft.com/office/drawing/2010/main" val="0"/>
            </a:ext>
          </a:extLst>
        </a:blip>
        <a:stretch>
          <a:fillRect/>
        </a:stretch>
      </xdr:blipFill>
      <xdr:spPr>
        <a:xfrm>
          <a:off x="1125538" y="6443100"/>
          <a:ext cx="3660773" cy="1113766"/>
        </a:xfrm>
        <a:prstGeom prst="rect">
          <a:avLst/>
        </a:prstGeom>
      </xdr:spPr>
    </xdr:pic>
    <xdr:clientData/>
  </xdr:oneCellAnchor>
  <xdr:oneCellAnchor>
    <xdr:from>
      <xdr:col>5</xdr:col>
      <xdr:colOff>2933609</xdr:colOff>
      <xdr:row>3</xdr:row>
      <xdr:rowOff>34472</xdr:rowOff>
    </xdr:from>
    <xdr:ext cx="5134584" cy="1061355"/>
    <xdr:pic>
      <xdr:nvPicPr>
        <xdr:cNvPr id="5" name="Picture 2">
          <a:extLst>
            <a:ext uri="{FF2B5EF4-FFF2-40B4-BE49-F238E27FC236}">
              <a16:creationId xmlns:a16="http://schemas.microsoft.com/office/drawing/2014/main" id="{91C3BAE7-2576-474D-B389-AFFE01A4AF12}"/>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2196672" y="924266"/>
          <a:ext cx="5134584" cy="1061355"/>
        </a:xfrm>
        <a:prstGeom prst="rect">
          <a:avLst/>
        </a:prstGeom>
      </xdr:spPr>
    </xdr:pic>
    <xdr:clientData/>
  </xdr:oneCellAnchor>
</xdr:wsDr>
</file>

<file path=xl/drawings/drawing3.xml><?xml version="1.0" encoding="utf-8"?>
<xdr:wsDr xmlns:xdr="http://schemas.openxmlformats.org/drawingml/2006/spreadsheetDrawing" xmlns:a="http://schemas.openxmlformats.org/drawingml/2006/main">
  <xdr:twoCellAnchor>
    <xdr:from>
      <xdr:col>4</xdr:col>
      <xdr:colOff>177005</xdr:colOff>
      <xdr:row>3</xdr:row>
      <xdr:rowOff>65085</xdr:rowOff>
    </xdr:from>
    <xdr:to>
      <xdr:col>8</xdr:col>
      <xdr:colOff>378737</xdr:colOff>
      <xdr:row>27</xdr:row>
      <xdr:rowOff>48035</xdr:rowOff>
    </xdr:to>
    <xdr:graphicFrame macro="">
      <xdr:nvGraphicFramePr>
        <xdr:cNvPr id="8" name="Grafico 2">
          <a:extLst>
            <a:ext uri="{FF2B5EF4-FFF2-40B4-BE49-F238E27FC236}">
              <a16:creationId xmlns:a16="http://schemas.microsoft.com/office/drawing/2014/main" id="{FA11DA6B-74D0-AE94-C71B-042FA19A05D6}"/>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8</xdr:col>
      <xdr:colOff>450054</xdr:colOff>
      <xdr:row>3</xdr:row>
      <xdr:rowOff>109537</xdr:rowOff>
    </xdr:from>
    <xdr:to>
      <xdr:col>17</xdr:col>
      <xdr:colOff>104891</xdr:colOff>
      <xdr:row>27</xdr:row>
      <xdr:rowOff>82962</xdr:rowOff>
    </xdr:to>
    <xdr:graphicFrame macro="">
      <xdr:nvGraphicFramePr>
        <xdr:cNvPr id="15" name="Grafico 4">
          <a:extLst>
            <a:ext uri="{FF2B5EF4-FFF2-40B4-BE49-F238E27FC236}">
              <a16:creationId xmlns:a16="http://schemas.microsoft.com/office/drawing/2014/main" id="{B64580B9-2E62-BAB5-81B9-0C40D4219B85}"/>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4</xdr:col>
      <xdr:colOff>167480</xdr:colOff>
      <xdr:row>27</xdr:row>
      <xdr:rowOff>95250</xdr:rowOff>
    </xdr:from>
    <xdr:to>
      <xdr:col>8</xdr:col>
      <xdr:colOff>366037</xdr:colOff>
      <xdr:row>51</xdr:row>
      <xdr:rowOff>30575</xdr:rowOff>
    </xdr:to>
    <xdr:graphicFrame macro="">
      <xdr:nvGraphicFramePr>
        <xdr:cNvPr id="9" name="Grafico 6">
          <a:extLst>
            <a:ext uri="{FF2B5EF4-FFF2-40B4-BE49-F238E27FC236}">
              <a16:creationId xmlns:a16="http://schemas.microsoft.com/office/drawing/2014/main" id="{F7E60557-2286-B663-CE5B-211C7CF8EC35}"/>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twoCellAnchor>
    <xdr:from>
      <xdr:col>8</xdr:col>
      <xdr:colOff>470694</xdr:colOff>
      <xdr:row>27</xdr:row>
      <xdr:rowOff>123825</xdr:rowOff>
    </xdr:from>
    <xdr:to>
      <xdr:col>17</xdr:col>
      <xdr:colOff>125531</xdr:colOff>
      <xdr:row>51</xdr:row>
      <xdr:rowOff>59150</xdr:rowOff>
    </xdr:to>
    <xdr:graphicFrame macro="">
      <xdr:nvGraphicFramePr>
        <xdr:cNvPr id="2" name="Grafico 1">
          <a:extLst>
            <a:ext uri="{FF2B5EF4-FFF2-40B4-BE49-F238E27FC236}">
              <a16:creationId xmlns:a16="http://schemas.microsoft.com/office/drawing/2014/main" id="{C0E53A49-BDAD-5BFC-84C3-44066EFB9BD5}"/>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4"/>
        </a:graphicData>
      </a:graphic>
    </xdr:graphicFrame>
    <xdr:clientData/>
  </xdr:twoCellAnchor>
  <xdr:twoCellAnchor>
    <xdr:from>
      <xdr:col>4</xdr:col>
      <xdr:colOff>240506</xdr:colOff>
      <xdr:row>51</xdr:row>
      <xdr:rowOff>140493</xdr:rowOff>
    </xdr:from>
    <xdr:to>
      <xdr:col>8</xdr:col>
      <xdr:colOff>432713</xdr:colOff>
      <xdr:row>75</xdr:row>
      <xdr:rowOff>124238</xdr:rowOff>
    </xdr:to>
    <xdr:graphicFrame macro="">
      <xdr:nvGraphicFramePr>
        <xdr:cNvPr id="4" name="Grafico 3">
          <a:extLst>
            <a:ext uri="{FF2B5EF4-FFF2-40B4-BE49-F238E27FC236}">
              <a16:creationId xmlns:a16="http://schemas.microsoft.com/office/drawing/2014/main" id="{643B816A-4078-E2DF-6EAE-DD54CC4A7A7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5"/>
        </a:graphicData>
      </a:graphic>
    </xdr:graphicFrame>
    <xdr:clientData/>
  </xdr:twoCellAnchor>
  <xdr:twoCellAnchor>
    <xdr:from>
      <xdr:col>8</xdr:col>
      <xdr:colOff>491331</xdr:colOff>
      <xdr:row>51</xdr:row>
      <xdr:rowOff>161132</xdr:rowOff>
    </xdr:from>
    <xdr:to>
      <xdr:col>17</xdr:col>
      <xdr:colOff>139818</xdr:colOff>
      <xdr:row>75</xdr:row>
      <xdr:rowOff>137732</xdr:rowOff>
    </xdr:to>
    <xdr:graphicFrame macro="">
      <xdr:nvGraphicFramePr>
        <xdr:cNvPr id="17" name="Grafico 5">
          <a:extLst>
            <a:ext uri="{FF2B5EF4-FFF2-40B4-BE49-F238E27FC236}">
              <a16:creationId xmlns:a16="http://schemas.microsoft.com/office/drawing/2014/main" id="{95956445-C3CE-F7B5-11F8-588CBD0CB592}"/>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6"/>
        </a:graphicData>
      </a:graphic>
    </xdr:graphicFrame>
    <xdr:clientData/>
  </xdr:twoCellAnchor>
</xdr:wsDr>
</file>

<file path=xl/persons/person.xml><?xml version="1.0" encoding="utf-8"?>
<personList xmlns="http://schemas.microsoft.com/office/spreadsheetml/2018/threadedcomments" xmlns:x="http://schemas.openxmlformats.org/spreadsheetml/2006/main">
  <person displayName="Irene Eslava Lecumberri" id="{6559FBD6-E93A-4FA6-BD97-78E2516B7FBC}" userId="S::ieslava@ain.es::a8644012-f7a2-455e-a310-16938fad715d" providerId="AD"/>
  <person displayName="Gina Ambrosio" id="{122EFB79-0BBE-4B3D-97A7-3048E163C8B0}" userId="S::g.ambrosio@csmt.it::679ea4c8-4a13-429a-8858-db4543b9188e" providerId="AD"/>
</personList>
</file>

<file path=xl/pivotCache/_rels/pivotCacheDefinition1.xml.rels><?xml version="1.0" encoding="UTF-8" standalone="yes"?>
<Relationships xmlns="http://schemas.openxmlformats.org/package/2006/relationships"><Relationship Id="rId1" Type="http://schemas.openxmlformats.org/officeDocument/2006/relationships/pivotCacheRecords" Target="pivotCacheRecords1.xml"/></Relationships>
</file>

<file path=xl/pivotCache/_rels/pivotCacheDefinition2.xml.rels><?xml version="1.0" encoding="UTF-8" standalone="yes"?>
<Relationships xmlns="http://schemas.openxmlformats.org/package/2006/relationships"><Relationship Id="rId1" Type="http://schemas.openxmlformats.org/officeDocument/2006/relationships/pivotCacheRecords" Target="pivotCacheRecords2.xml"/></Relationships>
</file>

<file path=xl/pivotCache/_rels/pivotCacheDefinition3.xml.rels><?xml version="1.0" encoding="UTF-8" standalone="yes"?>
<Relationships xmlns="http://schemas.openxmlformats.org/package/2006/relationships"><Relationship Id="rId1" Type="http://schemas.openxmlformats.org/officeDocument/2006/relationships/pivotCacheRecords" Target="pivotCacheRecords3.xml"/></Relationships>
</file>

<file path=xl/pivotCache/_rels/pivotCacheDefinition4.xml.rels><?xml version="1.0" encoding="UTF-8" standalone="yes"?>
<Relationships xmlns="http://schemas.openxmlformats.org/package/2006/relationships"><Relationship Id="rId1" Type="http://schemas.openxmlformats.org/officeDocument/2006/relationships/pivotCacheRecords" Target="pivotCacheRecords4.xml"/></Relationships>
</file>

<file path=xl/pivotCache/pivotCacheDefinition1.xml><?xml version="1.0" encoding="utf-8"?>
<pivotCacheDefinition xmlns="http://schemas.openxmlformats.org/spreadsheetml/2006/main" xmlns:r="http://schemas.openxmlformats.org/officeDocument/2006/relationships" xmlns:mc="http://schemas.openxmlformats.org/markup-compatibility/2006" xmlns:xr="http://schemas.microsoft.com/office/spreadsheetml/2014/revision" mc:Ignorable="xr" r:id="rId1" refreshedBy="Gina Ambrosio" refreshedDate="45946.739420833335" createdVersion="8" refreshedVersion="8" minRefreshableVersion="3" recordCount="58" xr:uid="{39116F58-D190-4875-9BDD-91AAB6152F68}">
  <cacheSource type="worksheet">
    <worksheetSource ref="B24:Q82" sheet="OPPORTUNITIES"/>
  </cacheSource>
  <cacheFields count="16">
    <cacheField name="Financing schemes / opportunities name " numFmtId="0">
      <sharedItems/>
    </cacheField>
    <cacheField name="Type" numFmtId="0">
      <sharedItems count="10">
        <s v="Tax relief"/>
        <s v="Non-repayable grant"/>
        <s v="On-bill financing (OBF)"/>
        <s v="Other"/>
        <s v="Energy Supply Contracting (ESC)"/>
        <s v="Private funding (including debt financing)"/>
        <s v="Bank Loan"/>
        <s v="Mixed Financing"/>
        <s v="Contract with ESCO"/>
        <s v="Funding" u="1"/>
      </sharedItems>
    </cacheField>
    <cacheField name="Country of validity/application" numFmtId="0">
      <sharedItems/>
    </cacheField>
    <cacheField name="Description" numFmtId="0">
      <sharedItems longText="1"/>
    </cacheField>
    <cacheField name="Budget available " numFmtId="0">
      <sharedItems containsBlank="1" containsMixedTypes="1" containsNumber="1" minValue="40000" maxValue="6300000000"/>
    </cacheField>
    <cacheField name="Budget available (mln €)" numFmtId="0">
      <sharedItems containsBlank="1" containsMixedTypes="1" containsNumber="1" minValue="0.04" maxValue="43232.662120000001"/>
    </cacheField>
    <cacheField name="Funding Rate (%)" numFmtId="0">
      <sharedItems containsDate="1" containsBlank="1" containsMixedTypes="1" minDate="1899-12-31T03:45:03" maxDate="1900-01-05T19:00:04" longText="1"/>
    </cacheField>
    <cacheField name=" Start date" numFmtId="0">
      <sharedItems containsDate="1" containsBlank="1" containsMixedTypes="1" minDate="2005-05-14T00:00:00" maxDate="2025-12-02T00:00:00"/>
    </cacheField>
    <cacheField name="Deadline " numFmtId="0">
      <sharedItems containsDate="1" containsBlank="1" containsMixedTypes="1" minDate="2023-05-31T00:00:00" maxDate="2029-01-01T00:00:00"/>
    </cacheField>
    <cacheField name="STATUS" numFmtId="0">
      <sharedItems/>
    </cacheField>
    <cacheField name="Recurrence " numFmtId="0">
      <sharedItems/>
    </cacheField>
    <cacheField name="Beneficiary" numFmtId="0">
      <sharedItems containsBlank="1"/>
    </cacheField>
    <cacheField name="Financing Body" numFmtId="0">
      <sharedItems/>
    </cacheField>
    <cacheField name="Other Info" numFmtId="0">
      <sharedItems containsBlank="1" longText="1"/>
    </cacheField>
    <cacheField name="Case studies in food sector" numFmtId="0">
      <sharedItems containsBlank="1"/>
    </cacheField>
    <cacheField name="Link" numFmtId="0">
      <sharedItems containsBlank="1"/>
    </cacheField>
  </cacheFields>
  <extLst>
    <ext xmlns:x14="http://schemas.microsoft.com/office/spreadsheetml/2009/9/main" uri="{725AE2AE-9491-48be-B2B4-4EB974FC3084}">
      <x14:pivotCacheDefinition/>
    </ext>
  </extLst>
</pivotCacheDefinition>
</file>

<file path=xl/pivotCache/pivotCacheDefinition2.xml><?xml version="1.0" encoding="utf-8"?>
<pivotCacheDefinition xmlns="http://schemas.openxmlformats.org/spreadsheetml/2006/main" xmlns:r="http://schemas.openxmlformats.org/officeDocument/2006/relationships" xmlns:mc="http://schemas.openxmlformats.org/markup-compatibility/2006" xmlns:xr="http://schemas.microsoft.com/office/spreadsheetml/2014/revision" mc:Ignorable="xr" r:id="rId1" refreshedBy="Gina Ambrosio" refreshedDate="45946.739532638887" createdVersion="8" refreshedVersion="8" minRefreshableVersion="3" recordCount="184" xr:uid="{7A19B1B4-61B4-43A0-974C-61646105E932}">
  <cacheSource type="worksheet">
    <worksheetSource ref="N24:N500" sheet="OPPORTUNITIES"/>
  </cacheSource>
  <cacheFields count="1">
    <cacheField name="Financing Body" numFmtId="0">
      <sharedItems containsBlank="1" count="8">
        <s v="National Government "/>
        <s v="Regional Government"/>
        <s v="European Funding"/>
        <s v="Other"/>
        <s v="Energy Service Provider"/>
        <s v="ESCo"/>
        <s v="International Government"/>
        <m/>
      </sharedItems>
    </cacheField>
  </cacheFields>
  <extLst>
    <ext xmlns:x14="http://schemas.microsoft.com/office/spreadsheetml/2009/9/main" uri="{725AE2AE-9491-48be-B2B4-4EB974FC3084}">
      <x14:pivotCacheDefinition/>
    </ext>
  </extLst>
</pivotCacheDefinition>
</file>

<file path=xl/pivotCache/pivotCacheDefinition3.xml><?xml version="1.0" encoding="utf-8"?>
<pivotCacheDefinition xmlns="http://schemas.openxmlformats.org/spreadsheetml/2006/main" xmlns:r="http://schemas.openxmlformats.org/officeDocument/2006/relationships" xmlns:mc="http://schemas.openxmlformats.org/markup-compatibility/2006" xmlns:xr="http://schemas.microsoft.com/office/spreadsheetml/2014/revision" mc:Ignorable="xr" r:id="rId1" refreshedBy="Gina Ambrosio" refreshedDate="45946.739559259258" createdVersion="8" refreshedVersion="8" minRefreshableVersion="3" recordCount="184" xr:uid="{7767C986-DB7E-451A-92AE-9DB76179506E}">
  <cacheSource type="worksheet">
    <worksheetSource ref="B24:Q500" sheet="OPPORTUNITIES"/>
  </cacheSource>
  <cacheFields count="16">
    <cacheField name="Financing schemes / opportunities name " numFmtId="0">
      <sharedItems containsBlank="1"/>
    </cacheField>
    <cacheField name="Type" numFmtId="0">
      <sharedItems containsBlank="1" count="10">
        <s v="Tax relief"/>
        <s v="Non-repayable grant"/>
        <s v="On-bill financing (OBF)"/>
        <s v="Other"/>
        <s v="Energy Supply Contracting (ESC)"/>
        <s v="Private funding (including debt financing)"/>
        <s v="Bank Loan"/>
        <s v="Mixed Financing"/>
        <s v="Contract with ESCO"/>
        <m/>
      </sharedItems>
    </cacheField>
    <cacheField name="Country of validity/application" numFmtId="0">
      <sharedItems containsBlank="1"/>
    </cacheField>
    <cacheField name="Description" numFmtId="0">
      <sharedItems containsBlank="1" longText="1"/>
    </cacheField>
    <cacheField name="Budget available " numFmtId="0">
      <sharedItems containsBlank="1" containsMixedTypes="1" containsNumber="1" minValue="40000" maxValue="6300000000"/>
    </cacheField>
    <cacheField name="Budget available (mln €)" numFmtId="0">
      <sharedItems containsBlank="1" containsMixedTypes="1" containsNumber="1" minValue="0.04" maxValue="43232.662120000001"/>
    </cacheField>
    <cacheField name="Funding Rate (%)" numFmtId="0">
      <sharedItems containsDate="1" containsBlank="1" containsMixedTypes="1" minDate="1899-12-31T03:45:03" maxDate="1900-01-05T19:00:04" longText="1"/>
    </cacheField>
    <cacheField name=" Start date" numFmtId="0">
      <sharedItems containsDate="1" containsBlank="1" containsMixedTypes="1" minDate="2005-05-14T00:00:00" maxDate="2025-12-02T00:00:00"/>
    </cacheField>
    <cacheField name="Deadline " numFmtId="0">
      <sharedItems containsDate="1" containsBlank="1" containsMixedTypes="1" minDate="2023-05-31T00:00:00" maxDate="2029-01-01T00:00:00"/>
    </cacheField>
    <cacheField name="STATUS" numFmtId="0">
      <sharedItems containsBlank="1" count="3">
        <s v="ONGOING"/>
        <s v="EXPIRED"/>
        <m/>
      </sharedItems>
    </cacheField>
    <cacheField name="Recurrence " numFmtId="0">
      <sharedItems containsBlank="1" count="3">
        <s v="No"/>
        <s v="Yes"/>
        <m/>
      </sharedItems>
    </cacheField>
    <cacheField name="Beneficiary" numFmtId="0">
      <sharedItems containsBlank="1"/>
    </cacheField>
    <cacheField name="Financing Body" numFmtId="0">
      <sharedItems containsBlank="1"/>
    </cacheField>
    <cacheField name="Other Info" numFmtId="0">
      <sharedItems containsBlank="1" longText="1"/>
    </cacheField>
    <cacheField name="Case studies in food sector" numFmtId="0">
      <sharedItems containsBlank="1"/>
    </cacheField>
    <cacheField name="Link" numFmtId="0">
      <sharedItems containsBlank="1"/>
    </cacheField>
  </cacheFields>
  <extLst>
    <ext xmlns:x14="http://schemas.microsoft.com/office/spreadsheetml/2009/9/main" uri="{725AE2AE-9491-48be-B2B4-4EB974FC3084}">
      <x14:pivotCacheDefinition/>
    </ext>
  </extLst>
</pivotCacheDefinition>
</file>

<file path=xl/pivotCache/pivotCacheDefinition4.xml><?xml version="1.0" encoding="utf-8"?>
<pivotCacheDefinition xmlns="http://schemas.openxmlformats.org/spreadsheetml/2006/main" xmlns:r="http://schemas.openxmlformats.org/officeDocument/2006/relationships" xmlns:mc="http://schemas.openxmlformats.org/markup-compatibility/2006" xmlns:xr="http://schemas.microsoft.com/office/spreadsheetml/2014/revision" mc:Ignorable="xr" r:id="rId1" refreshedBy="Gina Ambrosio" refreshedDate="45947.64271990741" createdVersion="8" refreshedVersion="8" minRefreshableVersion="3" recordCount="184" xr:uid="{36B7D24E-DD44-474A-BB02-5AF633F0C095}">
  <cacheSource type="worksheet">
    <worksheetSource ref="C24:Q500" sheet="OPPORTUNITIES"/>
  </cacheSource>
  <cacheFields count="15">
    <cacheField name="Type" numFmtId="0">
      <sharedItems containsBlank="1"/>
    </cacheField>
    <cacheField name="Country of validity/application" numFmtId="0">
      <sharedItems containsBlank="1" count="10">
        <s v="Italy"/>
        <s v="Local/regional level (IT)"/>
        <s v="All EU Country"/>
        <s v="Spain"/>
        <s v="Local/regional level (SP)"/>
        <s v="Local/regional level (FR)"/>
        <s v="France"/>
        <s v="Poland"/>
        <s v="Local/regional level (PO)"/>
        <m/>
      </sharedItems>
    </cacheField>
    <cacheField name="Description" numFmtId="0">
      <sharedItems containsBlank="1" longText="1"/>
    </cacheField>
    <cacheField name="Budget available " numFmtId="0">
      <sharedItems containsBlank="1" containsMixedTypes="1" containsNumber="1" minValue="40000" maxValue="6300000000"/>
    </cacheField>
    <cacheField name="Budget available (mln €)" numFmtId="0">
      <sharedItems containsBlank="1" containsMixedTypes="1" containsNumber="1" minValue="0.04" maxValue="43232.662120000001"/>
    </cacheField>
    <cacheField name="Funding Rate (%)" numFmtId="0">
      <sharedItems containsDate="1" containsBlank="1" containsMixedTypes="1" minDate="1899-12-31T03:45:03" maxDate="1900-01-05T19:00:04" longText="1"/>
    </cacheField>
    <cacheField name=" Start date" numFmtId="0">
      <sharedItems containsDate="1" containsBlank="1" containsMixedTypes="1" minDate="2005-05-14T00:00:00" maxDate="2025-12-02T00:00:00"/>
    </cacheField>
    <cacheField name="Deadline " numFmtId="0">
      <sharedItems containsDate="1" containsBlank="1" containsMixedTypes="1" minDate="2023-05-31T00:00:00" maxDate="2029-01-01T00:00:00"/>
    </cacheField>
    <cacheField name="STATUS" numFmtId="0">
      <sharedItems containsBlank="1"/>
    </cacheField>
    <cacheField name="Recurrence " numFmtId="0">
      <sharedItems containsBlank="1"/>
    </cacheField>
    <cacheField name="Beneficiary" numFmtId="0">
      <sharedItems containsBlank="1" count="8">
        <s v="All Companies"/>
        <s v="SME/Micro "/>
        <s v="Other"/>
        <s v="Communities"/>
        <s v="Large companies"/>
        <s v="Individuals"/>
        <m/>
        <s v="Corporate Sectors"/>
      </sharedItems>
    </cacheField>
    <cacheField name="Financing Body" numFmtId="0">
      <sharedItems containsBlank="1"/>
    </cacheField>
    <cacheField name="Other Info" numFmtId="0">
      <sharedItems containsBlank="1" longText="1"/>
    </cacheField>
    <cacheField name="Case studies in food sector" numFmtId="0">
      <sharedItems containsBlank="1"/>
    </cacheField>
    <cacheField name="Link" numFmtId="0">
      <sharedItems containsBlank="1"/>
    </cacheField>
  </cacheFields>
  <extLst>
    <ext xmlns:x14="http://schemas.microsoft.com/office/spreadsheetml/2009/9/main" uri="{725AE2AE-9491-48be-B2B4-4EB974FC3084}">
      <x14:pivotCacheDefinition/>
    </ext>
  </extLst>
</pivotCacheDefinition>
</file>

<file path=xl/pivotCache/pivotCacheRecords1.xml><?xml version="1.0" encoding="utf-8"?>
<pivotCacheRecords xmlns="http://schemas.openxmlformats.org/spreadsheetml/2006/main" xmlns:r="http://schemas.openxmlformats.org/officeDocument/2006/relationships" xmlns:mc="http://schemas.openxmlformats.org/markup-compatibility/2006" xmlns:xr="http://schemas.microsoft.com/office/spreadsheetml/2014/revision" mc:Ignorable="xr" count="58">
  <r>
    <s v="Industry 5.0"/>
    <x v="0"/>
    <s v="Italy"/>
    <s v="The incentive consists of a tax credit with a variable rate depending on the reduction in consumption achieved at the production structure or process level. It supports innovation projects that lead to a reduction in energy consumption by companies. Recognition of the contribution is subject to the presentation of specific certifications issued by an independent evaluator, ex ante and ex post, on the reduction of energy consumption"/>
    <n v="6300000000"/>
    <n v="6300"/>
    <s v="45% (63% in some cases)"/>
    <d v="2024-01-01T00:00:00"/>
    <s v=" 31/12/2025"/>
    <s v="ONGOING"/>
    <s v="No"/>
    <s v="All Companies"/>
    <s v="National Government "/>
    <m/>
    <m/>
    <s v="https://www.mimit.gov.it/it/incentivi/piano-transizione-5-0"/>
  </r>
  <r>
    <s v="Bando “Investimenti-Linea Microimprese” di Regione Lombardia"/>
    <x v="1"/>
    <s v="Local/regional level (IT)"/>
    <s v="The measure is aimed at supporting Lombard micro-enterprises that intend to invest in their own development and competitive relaunch, also with a view to dimensional growth, promoting investments for technological innovation interventions of plants and equipment, also with a view to promoting the reduction of the environmental impact of their production systems and the reduction of energy consumption."/>
    <n v="25000000"/>
    <n v="25"/>
    <n v="0.5"/>
    <s v="RESOURCES LAST"/>
    <s v="UNTIL RESOURCES LAST"/>
    <s v="ONGOING"/>
    <s v="No"/>
    <s v="SME/Micro "/>
    <s v="Regional Government"/>
    <s v="The interventions must be carried out and accounted for within 12 months of the Determination of granting the benefit, unless there is a motivated extension for a maximum of a further 3 months."/>
    <m/>
    <s v="https://mcusercontent.com/c2fc5220fd2be73b39cf0b622/files/32e7ab03-9dd5-80d3-59b2-8b419bb9f9e1/Allegato_A_alla_Delibera_n._2829_del_22_luglio_2024.01.pdf"/>
  </r>
  <r>
    <s v="Nuovo sportello “Sottoinvestimento 7.1 PNRR” – Investimenti finalizzati alla produzione di energia da fonte rinnovabile per l’autoconsumo e la trasformazione sostenibile dei processi"/>
    <x v="1"/>
    <s v="Italy"/>
    <s v="The initiative is part of the broader context of the aforementioned Measure M1C2-I7 for “Support for the production system for the ecological transition, net-zero emission technologies and the competitiveness and resilience of strategic supply chains” whose purpose is to incentivize private investments and improve access to financing to support, in relation to sub-investment 1, the sectors of energy efficiency, renewable production for self-consumption and the sustainable transformation of the production process._x000a__x000a_The directorial circular of 18 October 2024, no. 42927, provides operational indications regarding the characteristics of the eligible development programs and specific clarifications relating to the application of the provisions of Title II of the decree of the Minister of Business and Made in Italy of 14 September 2023 and the related regime SA.109439 (2023/N) – Italy."/>
    <n v="350000000"/>
    <n v="350"/>
    <m/>
    <d v="2024-11-11T00:00:00"/>
    <s v="UNTIL RESOURCES LAST"/>
    <s v="ONGOING"/>
    <s v="No"/>
    <s v="All Companies"/>
    <s v="National Government "/>
    <m/>
    <m/>
    <s v="https://www.mimit.gov.it/it/incentivi/contratti-di-sviluppo-nuovo-sportello-sottoinvestimento-7-1-pnrr"/>
  </r>
  <r>
    <s v="Contratti di sviluppo – Investimenti per sostenibilità processi produttivi"/>
    <x v="1"/>
    <s v="Italy"/>
    <s v="In particular, applications must include the implementation of investment projects with the aim of:_x000a_• environmental protection, including aid for the reduction and elimination of greenhouse gas emissions;_x000a_• introduction of energy efficiency measures;_x000a_• promotion of the use of energy from renewable sources, renewable hydrogen and high-efficiency cogeneration;_x000a_• efficiency in the use of resources and support for the transition to a circular economy."/>
    <n v="350000000"/>
    <n v="350"/>
    <s v="40-60%"/>
    <d v="2024-11-11T00:00:00"/>
    <s v="UNTIL RESOURCES LAST"/>
    <s v="ONGOING"/>
    <s v="No"/>
    <s v="All Companies"/>
    <s v="National Government "/>
    <m/>
    <m/>
    <s v="https://www.mimit.gov.it/images/stories/normativa/Circolare_18_ottobre_2024_n_42927_per_sito.pdf"/>
  </r>
  <r>
    <s v="Parco Agrisolare&quot;, Missione 2 “Rivoluzione verde e transizione ecologica&quot; del PNRR, Componente 1 “Economia circolare e agricoltura sostenibile"/>
    <x v="1"/>
    <s v="Italy"/>
    <s v="Investment 2.2 aims to support investments for the construction of photovoltaic solar electricity production plants in the agricultural and agro-industrial sector, excluding land consumption._x000a_The measure is aimed at selecting and financing interventions that consist of the purchase and installation of photovoltaic panels on the roofs of buildings that are instrumental to the activity of the beneficiary companies._x000a_Together with this activity, one or more complementary interventions for the redevelopment of the buildings may be carried out for the purpose of improving the energy efficiency of the structures, such as the removal and disposal of asbestos from the roofs, the creation of thermal insulation of the roofs and the creation of a ventilation system._x000a_Together with the construction of the photovoltaic system, which in this call may have a peak power of no less than 6 kWp and no more than 1000 kWp, it will be possible to request a contribution for the installation of electricity storage systems and/or electric charging devices for sustainable mobility."/>
    <n v="3850000000"/>
    <n v="3850"/>
    <n v="0.5"/>
    <d v="2023-04-19T00:00:00"/>
    <d v="2024-12-31T00:00:00"/>
    <s v="EXPIRED"/>
    <s v="No"/>
    <s v="All Companies"/>
    <s v="National Government "/>
    <s v="agricultural and agro-industrial sector companies"/>
    <m/>
    <s v="https://www.gse.it/servizi-per-te/attuazione-misure-pnrr/parco-agrisolare/bando-2-2023"/>
  </r>
  <r>
    <s v="TALOS OPEN CALL"/>
    <x v="1"/>
    <s v="All EU Country"/>
    <s v="developing solutions in robotics, artificial intelligence, and data technologiest to contribute to innovative operations and maintenance tasks in photovoltaic (PV) plants"/>
    <m/>
    <m/>
    <s v="30 to 100%"/>
    <m/>
    <d v="2024-12-03T00:00:00"/>
    <s v="EXPIRED"/>
    <s v="No"/>
    <s v="SME/Micro "/>
    <s v="European Funding"/>
    <s v="SME and star-up"/>
    <m/>
    <m/>
  </r>
  <r>
    <s v="EENergy"/>
    <x v="1"/>
    <s v="All EU Country"/>
    <s v="EENergy is being implemented two open calls, which aims to support at least 1800 SMEs through services to be provided by the EEN sustainability support services. s. 900 of these eligible SMEs will receive direct financial support (funded beneficiaries) in addition to the regular services, with the remaining SMEs continuing to receive advisory services (regular beneficiaries). The first open call launched in Spring 2024 attracted over 1400 eligible applicants and funded 671 SMEs to carry out their energy efficiency activities. In the 2nd open call, at least 460 eligible SMEs will become EENergy beneficiaries, with at least 229 SMEs to be selected for funding. Additionally, a greater focus will be placed on clients from Energy Intensive Industries, with at least 67 of the funded beneficiaries coming from these sectors. An updated definition of these sectors is provided in the detailed call guidelines. Meaningful financial support to improve energy efficiency outcomes is limited and thus will be  allocated in a fair and transparent process amongst equally eligible applicants to finance energy  efficiency activities for up to €10,000. These funds are provided by the EU SMP and hence not subject to state aid rules. In total, €2.29 million will be allocated amongst the funded beneficiaries of the 2nd open call. "/>
    <n v="2290000"/>
    <n v="2.29"/>
    <s v="max 10.000 euro"/>
    <d v="2024-12-02T00:00:00"/>
    <d v="2025-02-28T00:00:00"/>
    <s v="EXPIRED"/>
    <s v="No"/>
    <s v="SME/Micro "/>
    <s v="European Funding"/>
    <m/>
    <m/>
    <s v="https://een.ec.europa.eu/news/call-eenergy-energy-efficiency-grants-10000-euros-open"/>
  </r>
  <r>
    <s v="Tecnologie Critiche ed Emergenti (STEP): Programma Nazionale Ricerca, Innovazione e Competitività 2021-2027"/>
    <x v="1"/>
    <s v="Local/regional level (IT)"/>
    <s v="Projects must concern industrial research and experimental development activities aimed at:_x000a_• Creating new products, processes, or services, or_x000a_• Significantly improving existing products, processes, or services by leveraging critical technologies identified in the STEP regulation._x000a__x000a_Eligible Critical Technologies:_x000a__x000a_Digital Technologies: Development of deep tech solutions and innovative digital technologies that contribute to achieving the goals of the 2030 Digital Decade Strategic Program._x000a__x000a_Clean and Efficient Technologies: Net-zero emissions technologies as defined in the Net-Zero Industry Regulation (including Photovoltaic and Solar Thermal, Electrolyzers and Fuel Cells, Onshore Wind Energy and Offshore Renewable Energy, Sustainable Biogas/Biomethane, Batteries and Storage Systems, Carbon Capture and Storage, Heat Pumps and Geothermal Energy, and Grid Technologies)._x000a__x000a_Biotechnologies: Biotechnological applications for the development of medicines included in the Union's list of critical medicines and their components."/>
    <n v="400000000"/>
    <n v="400"/>
    <d v="2025-05-14T00:00:00"/>
    <m/>
    <s v="UNTIL RESOURCES LAST"/>
    <s v="ONGOING"/>
    <s v="No"/>
    <s v="All Companies"/>
    <s v="National Government "/>
    <m/>
    <m/>
    <s v="https://www.mimit.gov.it/it/incentivi/fondo-per-la-crescita-sostenibile-step-pn-ric-2021-27"/>
  </r>
  <r>
    <s v="FER 2"/>
    <x v="2"/>
    <s v="Italy"/>
    <s v="The aim of the scheme is to support electricity generation from innovative renewable energy plants or those with high generation costs (biogas-powered plants, biomass-powered plants, thermodynamic solar plants, geothermal power plants, offshore wind farms, floating photovoltaic solar plants (both offshore and on inland waters), tidal energy-powered plants, wave energy, and other forms of marine energy) and with low environmental impact. Total amount of new installed capacity power is 4,6 GW._x000a_"/>
    <s v="Threshold of 4,6 GW of new installed generation power "/>
    <m/>
    <s v="Beneficiary plants receive an incentive for each produced kWh, according to the type of renewable source and to the results of downward auctions"/>
    <d v="2024-08-13T00:00:00"/>
    <d v="2028-12-31T00:00:00"/>
    <s v="ONGOING"/>
    <s v="No"/>
    <s v="All Companies"/>
    <s v="National Government "/>
    <m/>
    <m/>
    <s v="https://www.mase.gov.it/notizie/energia-mase-pubblicato-il-decreto-fer2"/>
  </r>
  <r>
    <s v="FER X"/>
    <x v="2"/>
    <s v="Italy"/>
    <s v="The aim of the scheme is to support electricity generation from mature renewable energy technologies with barely competitive generation costs (biogas-powered plants fed with gas from water treatment facilities, wind farms, photovoltaic power plants,  hydroelectric power plants). Total amount of new installed capacity power is 17,65 GW._x000a_"/>
    <s v="Threshold of 17,65 GW of new installed generation power "/>
    <m/>
    <s v="Beneficiary plants receive an incentive for each produced kWh, according to the type of renewable source and to the results of downward auctions"/>
    <m/>
    <m/>
    <s v="ONGOING"/>
    <s v="No"/>
    <s v="All Companies"/>
    <s v="National Government "/>
    <m/>
    <m/>
    <m/>
  </r>
  <r>
    <s v="Incentives for agrivoltaic system"/>
    <x v="2"/>
    <s v="Italy"/>
    <s v="The aim of the scheme is to support electricity production from agrivoltaic plants: ground-mounted photovoltaic plants that are installed combining and integrating both energy production and agricultural operations"/>
    <m/>
    <m/>
    <s v="Beneficiary plants receive an incentive for each produced kWh, according to the size of the plant "/>
    <d v="2024-01-04T00:00:00"/>
    <d v="2026-06-26T00:00:00"/>
    <s v="ONGOING"/>
    <s v="No"/>
    <s v="All Companies"/>
    <s v="National Government "/>
    <m/>
    <m/>
    <s v="https://www.mase.gov.it/comunicati/energia-il-mase-pubblica-il-decreto-di-incentivo-allagrivoltaico-innovativo"/>
  </r>
  <r>
    <s v="Decreto CACER "/>
    <x v="2"/>
    <s v="Italy"/>
    <s v="This action aims to spread and develop the creation  of collective selfconsumption configurations from renewable energy sources (CACER). Renewable energy communities belongs to CACER family."/>
    <s v="Threshold of 5 GW of new installed generation power "/>
    <m/>
    <s v="CACERs receive an incentive for each kWh produced from renewable source and shared among members of the configuration"/>
    <d v="2024-04-08T00:00:00"/>
    <d v="2027-12-31T00:00:00"/>
    <s v="ONGOING"/>
    <s v="No"/>
    <s v="Other"/>
    <s v="National Government "/>
    <s v="Large enterprises cannot be member of a CACER configuration"/>
    <m/>
    <m/>
  </r>
  <r>
    <s v="Ayudas para actuaciones de eficiencia energética en PYME y gran empresa del sector industrial"/>
    <x v="1"/>
    <s v="Spain"/>
    <s v="Purpose: To encourage and promote the implementation of actions in SMEs and large companies in the industrial sector that reduce carbon dioxide emissions and final energy consumption, by improving energy efficiency._x000a__x000a_Addressed to:_x000a_• Small, medium and large companies in the industrial sector._x000a_• Energy service companies contracted by previous companies._x000a__x000a_Eligible measures:_x000a_•  Improvement of technology in industrial equipment and processes: Replacing energy-consuming equipment, installations and auxiliary systems with others that reduce final energy consumption and CO2 emissions_x000a_•  Implementation of energy management system: Medición consumo de energía, Instalación de elementos de regulación y control, Implementación de sistemas informáticos"/>
    <s v="4.680.201,42€_x000a_5.701.996,67 €_x000a_5.833.200,00 €"/>
    <n v="16.2"/>
    <s v="The maximum amount of aid for each action will be the lowest of the following three:_x000a_· 30% of the eligible investment of the project._x000a_· Applicable percentage on the eligible cost depending on the region where the project is located and type of promoting company (large, medium or small)._x000a_· The maximum amount of aid per application will be €750,000."/>
    <d v="2019-10-15T00:00:00"/>
    <d v="2024-06-30T00:00:00"/>
    <s v="EXPIRED"/>
    <s v="No"/>
    <s v="All Companies"/>
    <s v="National Government "/>
    <m/>
    <m/>
    <s v="https://www.navarra.es/es/tramites/on/-/line/Ayudas-para-actuaciones-de-eficiencia-energetica-en-PYME-y-gran-empresa-del-sector-industrial"/>
  </r>
  <r>
    <s v="Ayudas para la implantación de instalaciones de energías renovables térmicas"/>
    <x v="1"/>
    <s v="Spain"/>
    <s v="Programmes: Promote the deployment and incorporation of thermal renewable energies in the sectors of the economy, the residential sector, and the public sector, to advance towards the objectives of decarbonisation of the economy while consolidating its competitiveness in the market._x000a__x000a_Adressed to:_x000a_• Incentive programme 1: Installation of thermal renewable energy installations in the industrial, agricultural, services and/or other sectors of the economy, including the residential sector._x000a_• Incentive programme 2: Installation of thermal renewable energy installations in non-residential buildings, establishments and infrastructures of the public sector._x000a__x000a_Elegible measures:_x000a_New renewable thermal installations, extensions and replacements of existing production systems that supply any of the following applications (for guidance and not limitation)._x000a_• Thermal applications for the production of cold and/or heat in buildings._x000a_• Low, medium and high temperature applications in production processes or other thermal applications._x000a_The following will not be covered by this aid programme:_x000a_• Heat pumps whose purpose is to function as a dehumidifying unit._x000a_• Equipment for generating industrial cold."/>
    <s v=" 2.574.576€_x000a_ 2.810.781,5€_x000a_5.555.610,00 €"/>
    <n v="10.94"/>
    <s v="Incentive programme 1: _x000a_. Large company: 35%_x000a_. Medium company: 40%_x000a_. Small company: 45%"/>
    <d v="2022-10-22T00:00:00"/>
    <d v="2024-07-31T00:00:00"/>
    <s v="EXPIRED"/>
    <s v="No"/>
    <s v="All Companies"/>
    <s v="National Government "/>
    <s v="Individualized evaluation: applications are processed in strict order of submission until funds are exhausted."/>
    <m/>
    <s v="https://www.navarra.es/es/tramites/on/-/line/ayudas-para-la-implantacion-de-instalaciones-de-energias-renovables-termicas"/>
  </r>
  <r>
    <s v="Ayudas al autoconsumo y al almacenamiento con fuentes de energía renovable"/>
    <x v="1"/>
    <s v="Spain"/>
    <s v="Purpose: Encourage self-consumption and storage, with renewable energy sources._x000a__x000a_Six programmes. For industry:_x000a_. Program 2: Implementation of self-consumption facilities with_x000a_renewable energy sources in other productive sectors of the economy, with or without storage_x000a_. Program 3: Incorporation of storage in self-consumption facilities with renewable energy sources already existing in the service sector and other productive sectors._x000a__x000a_Elegible measures:_x000a_• Equipment and materials (Photovoltaic, mini-wind, Geothermal, solar thermal, biomass, aerothermal, storage, etc.)._x000a_• Civil works._x000a_• Electromechanical, hydraulic or control equipment._x000a_• Monitoring and management systems._x000a_• Drafting of projects and technical reports._x000a_• Facultative management._x000a_• And other actions."/>
    <n v="40000000"/>
    <n v="40"/>
    <s v="Programme 2:_x000a_Between €300 and €3350/kWp depending on:_x000a_· The type of installation (photovoltaic or wind),_x000a_· Its power_x000a_· And the size of the company_x000a_Between 45% and 65% for storage installations._x000a__x000a_Programme 3:_x000a_Between 45% and 65% depending on the power and size of the company."/>
    <d v="2021-11-10T00:00:00"/>
    <m/>
    <s v="EXPIRED"/>
    <s v="No"/>
    <s v="All Companies"/>
    <s v="National Government "/>
    <s v="The grant is made through individual evaluation, in the order of presentation until the funds are exhausted."/>
    <m/>
    <s v="https://www.navarra.es/es/tramites/on/-/line/Ayudas-al-autoconsumo-y-al-almacenamiento-con-fuentes-de-energia-renovable"/>
  </r>
  <r>
    <s v="Programa de incentivos ligados a la movilidad eléctrica (Programa MOVES III) "/>
    <x v="1"/>
    <s v="Spain"/>
    <s v="Purpose: Encourage actions that seek to rationalize energy consumption and reduce dependence on oil in the transport of goods and mobility of people._x000a__x000a_Eligible measures:_x000a_· Acquisition of electric and plug-in hybrid vehicles_x000a_and fuel cells._x000a_· Installation of charging points."/>
    <n v="5085186.8"/>
    <n v="5.0851867999999998"/>
    <s v="The maximum amount of aid for each action will be the lowest of the following three:_x000a_· 30% of the eligible investment of the project._x000a_· Applicable percentage on the eligible cost depending on the region where the project is located and type of promoting company (large, medium or small)._x000a_· The maximum amount of aid per application will be €750,000."/>
    <d v="2025-12-01T00:00:00"/>
    <d v="2025-12-31T00:00:00"/>
    <s v="ONGOING"/>
    <s v="No"/>
    <s v="All Companies"/>
    <s v="National Government "/>
    <m/>
    <m/>
    <s v="https://www.navarra.es/es/tramites/on/-/line/programa-de-incentivos-ligados-a-la-movilidad-electrica-programa-moves-iii-2021"/>
  </r>
  <r>
    <s v="Deducción fiscal por inversiones en instalaciones de energías renovables, vehículos eléctricos y sistemas de recarga"/>
    <x v="0"/>
    <s v="Local/regional level (SP)"/>
    <s v="Deductible actions:_x000a_. Investments in energy facilities: Electricity production only for self-consumption, Thermal production_x000a_. Investments in electric vehicle and charging infrastructure: electric vehicles, hybrid vehicles, bicycles, charging stations"/>
    <s v="N.A"/>
    <s v="N.A"/>
    <s v=". Renewable energy: 15-30%_x000a_. Vehicles:_x000a_Pure electric vehicles: 30%_x000a_Hybrid vehicles: 5%_x000a_. Recharching infrastructure:_x000a_15% recharging infrastructure if power is less than 7.4 kW_x000a_17% if power between 7.4 kW and 22 kW_x000a_20% if power between 22 kW and 50 kW"/>
    <s v="N.A."/>
    <s v="N.A."/>
    <s v="ONGOING"/>
    <s v="No"/>
    <s v="All Companies"/>
    <s v="Regional Government"/>
    <s v="Tax deductions are compatible with other aid and subsidies."/>
    <m/>
    <s v="https://www.navarra.es/es/tramites/on/-/line/Informe-de-inversiones-en-instalaciones-de-energias-renovables-y-en-sistemas-de-recarga"/>
  </r>
  <r>
    <s v="Ayudas a explotaciones agropecuarias para la transición energética"/>
    <x v="1"/>
    <s v="Local/regional level (SP)"/>
    <s v="Actions in facilities that use energy from renewable sources for thermal use and electricity generation are eligible for subsidies._x000a_Actions eligible for subsidies must be carried out on farms that are registered in the register of agricultural farms in Navarre (REAN). Additionally, pumping facilities and storage facilities that serve agricultural farms are also eligible for subsidies._x000a_Only electrical energy installations that, according to current regulations, are intended for self-consumption are eligible, and may have storage systems, as well as self-consumption installations isolated from the grid._x000a_In the case of biogas, eligible actions are investments made both for the generation and for the use of the biogas generated."/>
    <n v="700000"/>
    <n v="0.7"/>
    <s v=". For aid under the Commission Regulation (EU) No. 651/2014 of 17 June 2014, the aid intensity will be:_x000a_Small company  65%_x000a_Medium-sized company  55%_x000a_Large company 45%_x000a_The maximum aid to be received by a beneficiary is 50.000 euros. In the event that there is sufficient credit, this limit will not be taken into account._x000a_. For aid under the de minimis regime, 65% of the eligible expenditure up to a maximum of 20.000 euros"/>
    <d v="2025-01-15T00:00:00"/>
    <d v="2025-02-14T00:00:00"/>
    <s v="EXPIRED"/>
    <s v="Yes"/>
    <s v="All Companies"/>
    <s v="Regional Government"/>
    <s v="Recurrence Annual"/>
    <m/>
    <s v="https://www.navarra.es/es/tramites/on/-/line/ayudas-a-explotaciones-agropecuarias-para-la-transicion-energetica"/>
  </r>
  <r>
    <s v="Ayudas a comunidades energéticas para la transición energética"/>
    <x v="1"/>
    <s v="Local/regional level (SP)"/>
    <s v="Aimed at legally constituted and registered energy communities as of the deadline for submitting applications and which meet the requirements of the regulatory bases of the call._x000a__x000a_Eligible actions:_x000a_. Participatory and constituent processes of energy communities._x000a_. Planning, support and advice on actions of energy communities._x000a_. Drafting of projects and investments in renewable energies, energy efficiency and sustainable and shared mobility._x000a_. Investments in renewable energies, energy efficiency and sustainable and shared mobility._x000a_. Development of agreements and/or transfers of spaces in favour of energy communities._x000a__x000a_This measure will include the contracting of technical and/or legal assistance services necessary for the drafting of renewable energy, energy efficiency and/or sustainable and shared mobility projects."/>
    <n v="800000"/>
    <n v="0.8"/>
    <s v="Measure 1: 70% + 10% with participation of PYME or local entity. Maximun 10.000 €_x000a_Measure 2: 75%+5%. Máximun 7.000 €_x000a_Measure 3: 75%+5%. Máximun 6.000 €_x000a_Measure 4: 25-55% depending on the type of action. +5%. Maximun 100.000_x000a_Measure 5: 75%+5%. Máximun 5.000 €_x000a_"/>
    <d v="2025-01-29T00:00:00"/>
    <d v="2025-02-28T00:00:00"/>
    <s v="EXPIRED"/>
    <s v="Yes"/>
    <s v="Communities"/>
    <s v="Regional Government"/>
    <s v="Recurrence Annual"/>
    <m/>
    <s v="https://www.navarra.es/es/tramites/on/-/line/ayudas-a-comunidades-energeticas-para-la-transicion-energetica"/>
  </r>
  <r>
    <s v="Ayudas para la realización de planes de descarbonización en PYMEs y grandes empresas del sector industrial"/>
    <x v="1"/>
    <s v="Local/regional level (SP)"/>
    <s v="The purpose of the grants is to promote the implementation of decarbonisation plans in the different industrial sectors._x000a_The decarbonisation plan must be a consultancy project aimed at developing a global strategy to achieve a more environmentally sustainable company, in which all levels and categories of the company must be involved, under the following premises:_x000a_. An energy transition based on energy efficiency._x000a_. The maximisation of renewables._x000a_. Neutrality in GHG emissions._x000a__x000a_Aimed at: SMEs and large companies in the industrial sector._x000a_"/>
    <n v="40000"/>
    <n v="0.04"/>
    <s v=". For aid under Commission Regulation (EU) No. 651/2014 of 17 June 2014:_x000a_Small business 60%_x000a_Medium-sized business 50%_x000a_Large business 40%_x000a_. For aid under the de minimis regime, 60% of the eligible expenditure_x000a__x000a_Maximum amount:_x000a_Small business 4.000_x000a_Medium business 7.000_x000a_Large business 10.000_x000a_+30% in the case of carrying out an energy audit."/>
    <d v="2025-01-14T00:00:00"/>
    <d v="2025-02-14T00:00:00"/>
    <s v="EXPIRED"/>
    <s v="Yes"/>
    <s v="All Companies"/>
    <s v="Regional Government"/>
    <s v="Recurrence Annual"/>
    <m/>
    <s v="https://www.navarra.es/es/tramites/on/-/line/ayudas-para-realizar-planes-de-descarbonizacion-en-pymes-y-grandes-empresas-del-sector-industrial"/>
  </r>
  <r>
    <s v="Ayudas para la implementación de actuaciones de descarbonización en el sector industrial 2025-2026"/>
    <x v="1"/>
    <s v="Local/regional level (SP)"/>
    <s v="Eligible actions:_x000a_A. Investments in replacing or improving equipment and facilities that reduce final energy consumption and CO2 emissions._x000a_B. Implementation or improvement of energy management systems that reduce final energy consumption and CO2 emissions._x000a_C. Implementation of photovoltaic technology electricity generation facilities for self-consumption as established in Royal Decree 244/2019. Only expenses related to the work necessary to connect the generation facility to the distribution network will be eligible for subsidies._x000a__x000a_Aimed at: SMEs and large companies in the industrial sector._x000a_"/>
    <n v="3500000"/>
    <n v="3.5"/>
    <s v="Energy efficiency measures:_x000a_. For aid under the de minimis regime, 50% of the eligible expenditure and up to a maximum aid of 300.000 €._x000a_. For aid under the regime of Commission Regulation (EU) No. 651/2014: Small company 50%, medium company 40%, large company 30%. Maximun 300.000 €._x000a__x000a_Electrical self-consumption:_x000a_. For aid under the de minimis regime, 25%of the eligible expenditure and up to a maximum aid of 200.000 €._x000a_. For aid under the regime of Commission Regulation (EU) No. 651/2014:  Small company 25%, medium company 20%, large company 15%. Maximun2300.000 €."/>
    <d v="2025-02-04T00:00:00"/>
    <d v="2025-04-03T00:00:00"/>
    <s v="EXPIRED"/>
    <s v="Yes"/>
    <s v="All Companies"/>
    <s v="Regional Government"/>
    <s v="Recurrence Biannual"/>
    <m/>
    <s v="https://www.navarra.es/es/tramites/on/-/line/ayudas-para-la-implementacion-de-actuaciones-de-descarbonizacion-en-el-sector-industrial"/>
  </r>
  <r>
    <s v="Ayudas para la realización de planes de transporte sostenible en empresas"/>
    <x v="1"/>
    <s v="Local/regional level (SP)"/>
    <s v="The implementation of sustainable transport plans is eligible for subsidies._x000a_Sustainable transport plans can be implemented for a group of companies located in the same industrial estate._x000a_In the event that the same sustainable transport plan is intended for more than one company, different applications can be made in the name of the different companies. The eligible expenditure and the maximum amount of aid corresponding to each application will be calculated based on the percentage of the total budget of the transport plan that is assigned to each company, in an agreement made between the parties."/>
    <n v="40000"/>
    <n v="0.04"/>
    <s v="In the case of aid under Regulation (EU) No. 651/2014:_x000a_. Small business 60%_x000a_. Medium-sized business 50%_x000a_. Large business 40%_x000a_For aid under the de minimis regime, 60% of the eligible expenditure._x000a__x000a_Maximun ammount: small company 5.000 €, medium company 7.500 €, large company 10.000 €"/>
    <d v="2025-01-14T00:00:00"/>
    <d v="2025-02-14T00:00:00"/>
    <s v="EXPIRED"/>
    <s v="Yes"/>
    <s v="All Companies"/>
    <s v="Regional Government"/>
    <s v="Recurrence Annual"/>
    <m/>
    <s v="https://www.navarra.es/es/tramites/on/-/line/ayudas-para-la-realizacion-de-planes-de-transporte-sostenible-en-empresas"/>
  </r>
  <r>
    <s v="Solicitud de emisión de certificados de ahorro energético (CAE)"/>
    <x v="3"/>
    <s v="Spain"/>
    <s v="Addressed to:_x000a_. Obligated subjects: energy companies (gas and electricity retailers and wholesale operators of petroleum products and LPG) that are obliged to achieve a certain amount of energy savings per year. These companies can fulfil their obligation by paying into the National Energy Efficiency Fund (managed by the IDAE and whose funds are allocated to lines of aid for this type of projects) or by liquidating CAE (Energy Saving Certificate), which they generate themselves or obtain on the market._x000a_. Delegated subjects: companies that can help obliged subjects to obtain CAE, committing to them to liquidate a certain amount of CAE on their behalf each year._x000a__x000a_Actions that have been carried out from 26 January 2023 (inclusive) and that comply with the requirements established by the Energy Efficiency Directive and other regulations will be eligible to generate CAE._x000a_Only obliged subjects and delegated subjects may request the emission of CAE, after having previously obtained a favourable verification opinion issued by an energy savings verifier for the action or actions corresponding to the request._x000a_These actions may be standardised (those that are easily replicable, included in the Catalogue of standardised measures) or singular (those that are more complex or particular, not included in the Catalogue)."/>
    <s v="N.A"/>
    <s v="N.A"/>
    <s v="N.A."/>
    <d v="2023-01-26T00:00:00"/>
    <s v="N.A."/>
    <s v="ONGOING"/>
    <s v="No"/>
    <s v="All Companies"/>
    <s v="Other"/>
    <m/>
    <m/>
    <s v="https://www.navarra.es/es/tramites/on/-/line/solicitud-de-emision-de-certificados-de-ahorro-energetico-cae"/>
  </r>
  <r>
    <s v="Ayudas a la inversión en industrias agroalimentarias "/>
    <x v="1"/>
    <s v="Spain"/>
    <s v="They are clasified ans &quot;environmental aids&quot; and &quot;competitiveness aids&quot;._x000a_Aid for investment projects that show positive progress in certain aspects, including energy efficiency and the use of inputs, and environmental protection._x000a_"/>
    <n v="12000000"/>
    <n v="12"/>
    <s v="The intensity of the aid is determined based on the type of company (large, SME) and the line of aid._x000a_Minimal budget for the project to be elegible is also stablished, depending on the number of employees."/>
    <d v="2025-01-02T00:00:00"/>
    <d v="2025-03-14T00:00:00"/>
    <s v="EXPIRED"/>
    <s v="Yes"/>
    <s v="All Companies"/>
    <s v="Regional Government"/>
    <s v="The procedure for granting these grants is based on competitive bidding, so a comparison is made of the applications submitted in order to establish a priority between them for each line of aid._x000a_Recurrence Annual"/>
    <m/>
    <s v="https://www.navarra.es/es/tramites/on/-/line/ayudas-a-la-inversion-en-industrias-agroalimentarias-2025"/>
  </r>
  <r>
    <s v="Ayudas a la inversión en PYMES industriales"/>
    <x v="1"/>
    <s v="Local/regional level (SP)"/>
    <s v="The purpose of these aids is to encourage investment in SME companies in Navarra, in order to strengthen sustainable growth, competitiveness and job creation._x000a_Fishery and aquaculture products processing sector is included. Not included other products listed in Annex I of the TFEU. nor the activities of transformation, commercialization or development of agricultural products_x000a_Porpose of the investments:_x000a_.The creation of a new establishment._x000a_.The expansion of an existing establishment._x000a_.The diversification of the production of an establishment into new additional products._x000a_.An essential change in the general production process of an existing establishment._x000a_.The acquisition of assets belonging to an establishment._x000a_Minimal investment: Micro companies 15.000 €, small companies 50.000€, medioum companies 100.000€"/>
    <n v="10000000"/>
    <n v="10"/>
    <s v="Micro companies 20%_x000a_Small companies 18%_x000a_Medioum companies 10%_x000a_Maximun  for each company 400.000 €"/>
    <d v="2025-01-11T00:00:00"/>
    <d v="2025-03-10T00:00:00"/>
    <s v="EXPIRED"/>
    <s v="Yes"/>
    <s v="SME/Micro "/>
    <s v="Regional Government"/>
    <s v="Recurrence Annual"/>
    <m/>
    <s v="https://www.navarra.es/es/tramites/on/-/line/ayudas-a-la-inversion-en-pymes-industriales-2025"/>
  </r>
  <r>
    <s v="Ayudas a la inversión en grandes empresas industriales"/>
    <x v="1"/>
    <s v="Local/regional level (SP)"/>
    <s v="The purpose of these aids is to encourage investment in large industrial companies in Navarra, in order to strengthen sustainable growth, competitiveness and job creation._x000a_Fishery and aquaculture products processing sector is included. Not included other products listed in Annex I of the TFEU._x000a_These investment projects include those aimed at improving the efficiency of industrial processes._x000a_The investment must be bigger than 300.000€."/>
    <n v="2000000"/>
    <n v="2"/>
    <s v="T10% of the eligible budget of the investment project, with a limit of 200.000 € per investment project._x000a_Each company may request aid for one investment project per establishment, with the maximum aid that a company may receive in total being 200.000 euros."/>
    <d v="2025-01-29T00:00:00"/>
    <d v="2025-03-28T00:00:00"/>
    <s v="EXPIRED"/>
    <s v="Yes"/>
    <s v="Large companies"/>
    <s v="Regional Government"/>
    <s v="Recurrence Annual"/>
    <m/>
    <s v="https://www.navarra.es/es/tramites/on/-/line/ayudas-a-la-inversion-en-grandes-empresas-industriales-2025"/>
  </r>
  <r>
    <s v="Ayudas para la mejora de la competitividad"/>
    <x v="1"/>
    <s v="Local/regional level (SP)"/>
    <s v="Projects aimed at improving business competitiveness are eligible for support._x000a_Projects may be individual (those carried out by a single company) or cooperative (those in which two or more companies participate) and must be related to one of the following areas:_x000a_1. Strategy_x000a_2. Organization and management_x000a_3. Process-product_x000a_4. Circular economy_x000a_5. Market_x000a_6. Social innovation:_x000a_7. Other actions"/>
    <n v="800000"/>
    <n v="0.8"/>
    <s v="45-60% of the budget_x000a_The maximum amount of subsidy per company will be 25.000 euros"/>
    <d v="2005-05-14T00:00:00"/>
    <d v="2025-08-13T00:00:00"/>
    <s v="EXPIRED"/>
    <s v="Yes"/>
    <s v="All Companies"/>
    <s v="Regional Government"/>
    <s v="Recurrence Annual"/>
    <m/>
    <s v="https://www.navarra.es/es/tramites/on/-/line/ayudas-para-la-mejora-de-la-competitividad-2025"/>
  </r>
  <r>
    <s v="Ayudas para consumidores electrointensivos"/>
    <x v="1"/>
    <s v="Spain"/>
    <s v="Compensation mechanism for Electro-Intensive Consumers belonging to sectors defined in Royal Decree 1106/2020 (in which there are some sectors NACE 10 and 11), of December 15, based on the intensity of their electricity use and their exposure to international trade._x000a__x000a_Private companies that have the certification of electro-intensive consumer, may benefit from the aid._x000a__x000a_Beneficiaries of the aid must comply with several obligations: ISO 50001, improve energy performance in certain conditions, report, etc."/>
    <n v="11000000"/>
    <n v="11"/>
    <s v="The maximum aid will be up to 85 % of the part corresponding to the financing of support for electricity from renewable sources, high-efficiency cogeneration or compensation for the additional cost of financing of non-peninsular territories of electro-intensive consumers included in the charges corresponding to consumption intended for activities in the listed sectors."/>
    <d v="2025-04-21T00:00:00"/>
    <d v="2025-05-19T00:00:00"/>
    <s v="EXPIRED"/>
    <s v="Yes"/>
    <s v="All Companies"/>
    <s v="National Government "/>
    <s v="Subsidies awarded through a competitive process among all those who have applied to be beneficiaries._x000a_The maximum global amount allocated to subsidies in this call will be prorated among all the beneficiaries._x000a_Recurrence Annual"/>
    <m/>
    <s v="https://www.mintur.gob.es/portalayudas/consumidores-electrointensivos/Paginas/index.aspx"/>
  </r>
  <r>
    <s v="Subvención para la transformación productiva de personas autónomas y microempresas hacia la economía verde y digital (MRR)"/>
    <x v="1"/>
    <s v="Spain"/>
    <s v="The aim is to facilitate the maintenance of employment for self-employed persons and micro-enterprises that carry out actions to promote the productive transformation of businesses towards the green and digital economy._x000a_Self-employed persons and micro-enterprises."/>
    <n v="2000000"/>
    <n v="2"/>
    <n v="5000"/>
    <d v="2022-02-15T00:00:00"/>
    <d v="2023-05-31T00:00:00"/>
    <s v="EXPIRED"/>
    <s v="No"/>
    <s v="Individuals"/>
    <s v="Regional Government"/>
    <m/>
    <m/>
    <s v="https://www.navarra.es/es/tramites/on/-/line/subvencion-para-la-transformacion-productiva-de-personas-autonomas-y-microempresas-hacia-la-economia-verde-y-digital-mrr_x000a_https://bon.navarra.es/es/anuncio/-/texto/2023/109/32"/>
  </r>
  <r>
    <s v="Programma Regionale FESR Lazio 2021-2027 - Obiettivo specifico 2.2. - Azione 2.2.3 Sostegno alle comunità energetiche. Approvazione dell'Avviso pubblico &quot;Sostegno agli investimenti delle Comunità energetiche rinnovabili"/>
    <x v="1"/>
    <s v="Local/regional level (IT)"/>
    <s v="The notice promoted by the Lazio Region supports the establishment and enhancement of plants for the production of shared electricity from renewable energy sources (RES), serving Renewable Energy Communities (RECs) as defined in Article 31 of Legislative Decree 199/2021. The support for investments in RECs is part of the Region's priority commitments to achieve the following objectives:_x000a__x000a_Environmental: Encouraging the spread of RES, reducing greenhouse gas emissions, and contributing to the mitigation of climate change._x000a_Energy and Economic: Addressing energy poverty through self-generation of electricity from RES._x000a_Social: Promoting models of inclusion and collaboration involving vulnerable and disadvantaged individuals._x000a_Eligible interventions include the construction or enhancement of plants (UP) powered by renewable sources, as defined in Article 2, paragraph 1, letter a) of CACER Decree 414/2023."/>
    <m/>
    <m/>
    <s v="35-40%"/>
    <d v="2025-01-20T00:00:00"/>
    <d v="2025-05-20T00:00:00"/>
    <s v="EXPIRED"/>
    <s v="No"/>
    <s v="Individuals"/>
    <s v="Regional Government"/>
    <s v="For the plants/UP related to the REC beneficiary's configuration, a 35% contribution is recognized, based on the lower of the following two amounts:_x000a__x000a_The actual eligible expenses incurred for the operation, which include the expenses listed in Article 6 &quot;Eligible Expenses&quot; for each eligible plant/UP indicated in the funding application._x000a_The eligible maximum expense for the operation, which is the sum of the maximum reference investment costs for each eligible plant/UP, calculated according to Annex 2 &quot;Eligible Expenses&quot; of CACER Decree 414/2023 and Appendix E of the TIAD Operational Rules (Annex 1 to the mentioned Decree)._x000a_The maximum eligible expenses for plants/UP are:_x000a__x000a_€1,500/kW for plants/UP up to 20 kW._x000a_€1,200/kW for plants/UP over 20 kW and up to 200 kW._x000a_€1,100/kW for plants/UP over 200 kW and up to 600 kW._x000a_€1,050/kW for plants/UP over 600 kW and up to 1,000 kW._x000a_The support percentage can be increased by 5% if one or more of the following conditions apply:_x000a__x000a_Participation in the REC by vulnerable groups such as economically disadvantaged people, couples under 35, or individuals with physical disabilities._x000a_Participation of local territorial entities that have approved integrated climate adaptation and mitigation strategies or provided roofs of public buildings or public areas for the installation of RES plants._x000a_The REC implements social inclusion and solidarity projects, potentially in collaboration with local authorities, religious bodies, or third-sector entities._x000a_The operation is located in areas affected by the seismic events of August 24, 2016, and subsequent ones._x000a_The total grant to the REC is non-repayable, with a minimum of €200,000 and a maximum of €1,500,000._x000a__x000a_Eligibility: Applications can only be submitted by RECs located in Lazio, established in accordance with Directive 2018/2001/EU and national implementing regulations (Legislative Decree no. 199/2021, CACER Decree 414/2023, and Directorial Decree no. 22 of February 23, 2024)._x000a__x000a_Exclusions:_x000a__x000a_Plants/UP located in municipalities with fewer than 5,000 residents, based on the latest ISTAT census._x000a_RECs with public law status benefit from funding through the FESR 2021-2027 if plants/UP are located in municipalities within areas A and B of the PSR zoning, or in area C with a population exceeding 20,000._x000a_If plants/UP are located in municipalities outside these zones, they benefit from regional budget funds._x000a_The support is provided through FESR 2021-2027 funds, or, in case of exhaustion, from regional budget funds."/>
    <m/>
    <s v="https://www.lazioinnova.it/bandi/sostegno-agli-investimenti-delle-comunita-energetiche-rinnovabili-2024/"/>
  </r>
  <r>
    <s v="Decreto FER 2   "/>
    <x v="0"/>
    <s v="Italy"/>
    <s v="The incentives are granted in the form of tariffs, defined through competitive auction procedures. For plants up to 300 kW, a single tariff is provided. For larger plants, the incentive is calculated as the difference between the applicable tariff and the zonal electricity price. The decree specifies the eligible projects, including new plants with innovative technologies, the refurbishment of traditional geothermal plants with innovations, and floating offshore and inland water plants. Expenditures strictly related to the construction and commissioning of plants are eligible, including equipment, civil works, necessary infrastructures, and permits."/>
    <s v="N/A (allocated through competitive procedures)"/>
    <m/>
    <s v="35% (minimum, based on eligible costs and project characteristics)"/>
    <d v="2024-12-16T00:00:00"/>
    <d v="2025-02-14T00:00:00"/>
    <s v="EXPIRED"/>
    <s v="Yes"/>
    <m/>
    <s v="Energy Service Provider"/>
    <s v="The program supports energy transition objectives and the reduction of greenhouse gas emissions, with a total estimated production of 15 TWh of additional renewable energy from 2024 to 2028. The process involves participation in competitive procedures, with the GSE evaluating all offers and selecting the best ones._x000a__x000a_Recurrence:Periodically, with public procedures announced by the GSE from 2024 to 2028"/>
    <m/>
    <s v="https://www.gse.it/servizi-per-te/fonti-rinnovabili/fer2"/>
  </r>
  <r>
    <s v="EasyPOC"/>
    <x v="1"/>
    <s v="Local/regional level (FR)"/>
    <s v="EasyPOC helps secure the company in the first step of the development process for a high-tech innovation. It is adressed to SMEs and large companies (less than 2000 employees). all industrial sectors are targeted, ioncluding agri-food. The funding scheme allows for allows for 100% funding of the technological feasibility study and/or the development of a proof of concept (POC), relying on th expertise of CEA Tech in the fields of: Digital technology, Health, and  Energy.  CEA Tech is a a technological research division within a national research center"/>
    <m/>
    <m/>
    <n v="1"/>
    <m/>
    <m/>
    <s v="EXPIRED"/>
    <s v="Yes"/>
    <s v="All Companies"/>
    <s v="Regional Government"/>
    <s v="Only adressing companies with headquarters in the Auvergne Rhône Alpes region_x000a_Recurrence Annual"/>
    <m/>
    <s v="https://campusnumerique.auvergnerhonealpes.fr/article/programme-easypoc/"/>
  </r>
  <r>
    <s v="Appel à projets pour accélérer la Transition juste des Bouches-du-Rhône"/>
    <x v="1"/>
    <s v="Local/regional level (FR)"/>
    <s v="The call for projects addresses the &quot;Climate-Neutral Economy&quot; component of the Territorial Just Transition Plan. The objective is to transform the linear industrial model into a circular, resource-efficient, decarbonized, and job-generating industrial model._x000a_Three types of supported actions:_x000a_- Optimizing the material cycle_x000a_- Adopting an efficient, clean, and competitive energy mix_x000a_- Innovating for industrial ecology"/>
    <m/>
    <m/>
    <s v="between 40 and 70% "/>
    <d v="2024-04-17T00:00:00"/>
    <d v="2024-04-17T00:00:00"/>
    <s v="EXPIRED"/>
    <s v="Yes"/>
    <s v="All Companies"/>
    <s v="Regional Government"/>
    <s v="Call for projects launched in the framewrok of the OP FEDER-FSE+-FTJ 2021-2027. Target beneficiaries located only in the Bouches du Rhône department. Open to all types of companies + fondations, NGOs, public bodies, research and training organizations._x000a__x000a_Recurrence:Periodically, with public procedures announced by the GSE from 2024 to 2028"/>
    <m/>
    <s v="https://pole-innovalliance.com/appel-a-projet/nouvel-appel-a-projets-pour-accelerer-la-transition-juste-des-bouches-du-rhone/"/>
  </r>
  <r>
    <s v="Sud Développement"/>
    <x v="1"/>
    <s v="Local/regional level (FR)"/>
    <s v="Regional grant scheme to support business investements to accelerating the growth of the regional businesses. Supported projects involve productive investments contributing to the development of the region’s strategic sectors (including agri-food) and/or the Climate Pla; are aligned with a logic of acceleration and strong growth and/or undergoing a major transition in digital, technological, energy, or ecological aspect. "/>
    <m/>
    <m/>
    <s v="Investment grant ranging from €100,000 to €500,000 or a repayable advance (with a deferral of one to two years) ranging from €100,000 to €1,000,000, corresponding to 20% of the total eligible expenses"/>
    <m/>
    <m/>
    <s v="EXPIRED"/>
    <s v="No"/>
    <s v="All Companies"/>
    <s v="Regional Government"/>
    <m/>
    <s v="the grant scheme is linked to the regional aid &quot;Parcours Sud Industrie 4.0 Carbone&quot; (see row below)"/>
    <s v="https://www.maregionsud.fr/vos-aides/detail/sud-developpement"/>
  </r>
  <r>
    <s v="Parcours Sud Industrie 4.0 Carbone"/>
    <x v="1"/>
    <s v="Local/regional level (FR)"/>
    <s v="the regional aide takes the form of a support programme structures around 3 modules: _x000a_Awareness and Diagnosis Module: Defines the company's modernization roadmap, assesses its maturity level regarding Industry 4.0 competitiveness drivers (connected objects and industrial internet, advanced production technologies, new approaches to work, etc.), and identifies growth opportunities related to the energy and ecological transition and decarbonization (short supply chains, energy efficiency, industrial decarbonization). This module is 100% funded by the Sud Region._x000a_Support Module:Aims to define at least one priority transformation project with a positive impact on the energy transition and decarbonization, while identifying suitable technological or service-based solutions. This support consists of 5 to 12 days of expert consultancy and is covered by the company._x000a_Financing Module:Grants an investment subsidy ranging from €100,000 to €500,000, covering 35% of the total eligible expenses, based on the Industry 4.0 decarbonization transformation roadmap."/>
    <m/>
    <m/>
    <s v="Grants an investment subsidy ranging from €100,000 to €500,000, covering 35% of the total eligible expenses, based on the Industry 4.0 decarbonization transformation roadmap."/>
    <m/>
    <m/>
    <s v="EXPIRED"/>
    <s v="No"/>
    <s v="SME/Micro "/>
    <s v="Regional Government"/>
    <m/>
    <s v="adressed to all sectors, agri-food included"/>
    <s v="https://www.maregionsud.fr/vos-aides/detail/parcours-sud-industrie-40-carbone"/>
  </r>
  <r>
    <s v="EENERGY"/>
    <x v="1"/>
    <s v="All EU Country"/>
    <s v="Funding for equipment contributing to the energy transition (e.g., photovoltaic panels, machine replacement, waste heat recovery, etc.)._x000a_Expected deliverable: Achieve at least a 5% reduction in your energy consumption."/>
    <m/>
    <m/>
    <n v="1"/>
    <m/>
    <d v="2025-02-28T00:00:00"/>
    <s v="EXPIRED"/>
    <s v="Yes"/>
    <s v="SME/Micro "/>
    <s v="European Funding"/>
    <s v="Cascade funding launched by the EEN Network_x000a_Call Launched 2 times"/>
    <s v="adressed to all sectors, agri-food included"/>
    <m/>
  </r>
  <r>
    <s v=" Grands projets industriels de décarbonation » - France 2030"/>
    <x v="4"/>
    <s v="France"/>
    <s v="The Large Industrial Decarbonization Projects call for tenders aims to support the acceleration of industrial decarbonization in France and the development of the most ambitious decarbonization technologies to meet the aforementioned European and national goals. It is particularly intended to accelerate the decarbonization of the most emitting and hardest-to-decarbonize industrial sectors and sites, while enabling the emergence of decarbonization solutions at the most cost-effective price. "/>
    <m/>
    <m/>
    <m/>
    <m/>
    <d v="2025-05-15T00:00:00"/>
    <s v="EXPIRED"/>
    <s v="No"/>
    <s v="Large companies"/>
    <s v="National Government "/>
    <s v="The Call for Tenders is addressed to companies that responded to the public consultation on the tender project, which took place from June 26 to September 30, 2024."/>
    <s v="adressed to all sectors, agri-food included"/>
    <s v="https://agirpourlatransition.ademe.fr/entreprises/aides-financieres/20241219/appel-doffres-grands-projets-industriels-decarbonation-2024"/>
  </r>
  <r>
    <s v="SUD PRET CLIMAT"/>
    <x v="5"/>
    <s v="Local/regional level (FR)"/>
    <s v="Loan scheme that allows for financing intangible expenses related to the company's energy or ecological transition: i) the increase in working capital required for a development program; II) Intangible investments; compliance costs, recruitment and training, prospecting expenses, advertising costs iii) Material investments with low collateral value."/>
    <m/>
    <m/>
    <m/>
    <m/>
    <m/>
    <s v="EXPIRED"/>
    <s v="No"/>
    <s v="SME/Micro "/>
    <s v="Regional Government"/>
    <s v="Open to +3 years old SMEs "/>
    <s v="adressed to all sectors, agri-food included"/>
    <s v="https://entreprises.maregionsud.fr/financement/sud-entreprises/sud-pret-climat"/>
  </r>
  <r>
    <s v="Tremplin pour la transition écologique des PME"/>
    <x v="1"/>
    <s v="France"/>
    <s v="Fast financing of investments and studies to support the evolution of businesses in line with the ecological transition. The aid supports, amongts others, business projects related lminked with decarbonisation "/>
    <m/>
    <m/>
    <m/>
    <d v="2025-01-01T00:00:00"/>
    <d v="2025-12-31T00:00:00"/>
    <s v="ONGOING"/>
    <s v="No"/>
    <s v="SME/Micro "/>
    <s v="National Government "/>
    <s v="The amount of the aid requested must be higher than € 5k and lower than €200k"/>
    <s v="adressed to all sectors, agri-food included"/>
    <s v="https://agirpourlatransition.ademe.fr/entreprises/aides-financieres/2025/tremplin-transition-ecologique-pme"/>
  </r>
  <r>
    <s v="Installations de production de chaleur et de froid renouvelable à partir de géothermie de surface et d'aérothermie"/>
    <x v="1"/>
    <s v="France"/>
    <s v="The aid finances the installation of heat and cold production system using surface geothermal energy or aerothermal energy. ADEME, the funding authority, can support the following operations with a minimum renewable heat production of 25 MWh/year: (i) surface geothermal energy with heat pumps on shallow aquifers, on geothermal probe fields, on energy geostructures, on compact geothermal exchangers, or on thermoactive pavements; (ii)installations using the same principles as geothermal energy but utilizing wastewater, seawater, surface water, or thermal waters through heat pumps; aerothermal energy, only air/water heat pumps._x000a_Surface geothermal or aerothermal operations supported by ADEME can be dedicated to a building (or process) or be connected to a heating and/or cooling network._x000a_Low-power installations are supported only within the framework of renewable heat contracts (renewable heat production &lt; 25 MWh/year)."/>
    <m/>
    <m/>
    <s v="45-65%"/>
    <d v="2025-01-01T00:00:00"/>
    <d v="2025-12-31T00:00:00"/>
    <s v="ONGOING"/>
    <s v="Yes"/>
    <s v="All Companies"/>
    <s v="National Government "/>
    <s v="Adressed to companies, local public authorities, NGOs, public institutions_x000a_Recurrence Annual"/>
    <m/>
    <s v="https://agirpourlatransition.ademe.fr/entreprises/aides-financieres/2025/installations-production-chaleur-froid-renouvelable-a-partir-geothermie"/>
  </r>
  <r>
    <s v="Agevolazione per Autoproduzione di Energia da Fonti Rinnovabili nelle PMI "/>
    <x v="1"/>
    <s v="Italy"/>
    <s v="The measure &quot;Support for the Self-Production of Energy from Renewable Sources in SMEs - FER&quot; provides grants for investment programs by small and medium-sized enterprises aimed at the self-production of electricity generated from solar photovoltaic or small wind power plants, for immediate self-consumption and for energy storage systems behind the meter for deferred self-consumption."/>
    <n v="320000000"/>
    <n v="320"/>
    <s v="30-50%"/>
    <d v="2025-04-04T00:00:00"/>
    <d v="2025-11-10T00:00:00"/>
    <s v="ONGOING"/>
    <s v="No"/>
    <s v="SME/Micro "/>
    <s v="National Government "/>
    <s v="Who it is addressed to_x000a_The incentive is aimed at SMEs throughout Italy, excluding businesses operating in the coal sector and the primary production of agricultural products, fishing, and aquaculture._x000a__x000a_Enterprises whose activities do not ensure compliance with the DNSH principle, as per Article 17 of Regulation (EU) No. 852/2020 of the European Parliament and Council of June 18, 2020, are not eligible for benefits._x000a__x000a_The incentives_x000a_A total of 320 million euros is available, with 40% reserved for the regions of Abruzzo, Basilicata, Calabria, Campania, Molise, Puglia, Sardinia, and Sicily, and another 40% for micro and small enterprises._x000a__x000a_The incentives are granted based on a ranking and assigned to investment programs with eligible expenses ranging from a minimum of 30,000 euros to a maximum of one million euros, at the following maximum rates:_x000a__x000a_30% for medium-sized enterprises_x000a_40% for micro and small enterprises_x000a_30% for any additional electricity storage component of the investment_x000a_50% for the ex-ante energy diagnosis required for planning the interventions outlined in the decree."/>
    <m/>
    <s v="https://www.invitalia.it/cosa-facciamo/rafforziamo-le-imprese/sostegno-autoproduzione-energia-rinnovabile-pmi"/>
  </r>
  <r>
    <s v="Environmental credit"/>
    <x v="6"/>
    <s v="Poland"/>
    <s v="Under the measure, entrepreneurs will be able to carry out investments in broadly understood energy efficiency, related to energy saving, including thermo-modernisation of buildings, as well as changing the sources of energy used to more ecological ones and replacing equipment, installations or technological lines to more energy-efficient ones. _x000a_Public support constitutes an ecological bonus - a subsidy constituting a refund of the capital part of the ecological loan intended to cover the eligible costs incurred by the beneficiary for the implementation of the above investment._x000a_"/>
    <s v="95.000.000,00 PLN_x000a_Planned increase in allocation "/>
    <n v="404.60775833247084"/>
    <s v="15-80%"/>
    <d v="2025-10-24T00:00:00"/>
    <s v="08/01/2026 or UNTIL RESOURCES LAST"/>
    <s v="ONGOING"/>
    <s v="Yes"/>
    <s v="SME/Micro "/>
    <s v="European Funding"/>
    <s v="Periodically, with public procedures announced by the BGK from 2024 to 2026"/>
    <m/>
    <s v="Kredyt ekologiczny"/>
  </r>
  <r>
    <s v="ECOEnergyIII Loan"/>
    <x v="5"/>
    <s v="Local/regional level (PO)"/>
    <s v="The Financial Instrument Eco-Energy Loan III provides direct support to Final Recipients (micro, small and medium-sized enterprises) for the financing of investment projects implemented at Final Recipients in the territory of the Wielkopolskie Voivodship, which aim to reduce the negative impact on the environment, including the improvement of air quality, in particular with regard to:_x000a_- production, transport, storage or use of hydrogen,_x000a_- improvement of energy efficiency,_x000a_- production of energy from RES,_x000a_- purchase of low-emission means of transport for business purposes."/>
    <s v="10.000.000,00 PLN"/>
    <n v="42.590290350786404"/>
    <m/>
    <d v="2024-01-01T00:00:00"/>
    <s v="UNTIL RESOURCES LAST"/>
    <s v="ONGOING"/>
    <s v="No"/>
    <s v="SME/Micro "/>
    <s v="Regional Government"/>
    <m/>
    <m/>
    <s v="Pożyczka EKOenergetyczna III - WFR"/>
  </r>
  <r>
    <s v="Electricity storages and related infrastructure to improve the stability of the Polish electricity grid"/>
    <x v="7"/>
    <s v="Poland"/>
    <s v="Construction of electricity storage facilities with a capacity of no less than 2 MW and a capacity of no less than 4 MWh (including battery containers, inverters, transformers, installation of battery modules, support systems) together with testing and acceptance of the storage facilities (obligatory scope);_x000a_construction of the grid connection and associated infrastructure (optional scope);_x000a_configuration and adaptation of the storage facility (optional scope)."/>
    <s v="4.150.000.000,00 PLN"/>
    <n v="17674.970495576359"/>
    <s v="in the form of a grant - up to 45 per cent of the total investment costs (an additional 10 per cent for a medium-sized enterprise and 20 per cent for a small enterprise); in the form of a loan on preferential or market terms up to 100 per cent of the eligible costs."/>
    <d v="2025-04-04T00:00:00"/>
    <d v="2025-05-30T00:00:00"/>
    <s v="EXPIRED"/>
    <s v="No"/>
    <s v="Corporate Sectors"/>
    <s v="National Government "/>
    <s v="The budget for the programme in the form of grants and loans is PLN 4.15 billion._x000a_For grants - up to PLN 3,735,000,000 and for loans - PLN 415,000,000."/>
    <m/>
    <s v="Rusza nabór wniosków na dofinansowanie magazynów energii z budżetem 4 mld zł - Narodowy Fundusz Ochrony Środowiska i Gospodarki Wodnej - Portal Gov.pl"/>
  </r>
  <r>
    <s v="Digitisation of district heating networks"/>
    <x v="7"/>
    <s v="Poland"/>
    <s v="The aim of the Digitisation of District Heating Networks programme is to support investments that will reduce heat losses on the network. This is made possible by equipping the network with measuring devices, data transmission means and applications that provide decision support for optimal control of network operation under normal operating conditions as well as under emergency conditions. The primary task of such a network is to support all processes related to its efficient operation. The budget for the Digitisation of District Heating Networks programme in the form of grants and loans is PLN 500 million. Co-financing can be obtained by energy enterprises with licensed business activity in the field of heat transmission and distribution."/>
    <s v="500.000.000,00 PLN"/>
    <n v="2129.5145175393204"/>
    <m/>
    <d v="2025-04-01T00:00:00"/>
    <d v="2025-09-30T00:00:00"/>
    <s v="EXPIRED"/>
    <s v="No"/>
    <s v="Corporate Sectors"/>
    <s v="National Government "/>
    <s v="Under the 3rd call, it is possible to apply for PLN 160 million, including: PLN 80 million non-refundable grant (subsidy) and PLN 80 million repayable grant (loan)"/>
    <m/>
    <s v="https://www.gov.pl/web/nfosigw/efektywne-i-niezawodne-ogrzewanie---ruszyl-iii-nabor-wnioskow-o-dofinansowanie-w-ramach-programu-priorytetowego-digitalizacja-sieci-cieplowniczych"/>
  </r>
  <r>
    <s v="Measure 10.7.1 Development of value chain cooperation (grant)"/>
    <x v="1"/>
    <s v="Poland"/>
    <s v="The support is directed to the implementation of investment activities to strengthen the market position of the SME sector in rural areas (in local markets), to influence the diversification and shortening of food chain stages, and to promote cooperation within the value chain through the obligation to sign supply contracts between farmers and the processing industry._x000a_Support is granted in two areas:_x000a_- Area A - processing and marketing of agricultural products (SMEs)_x000a_- Area B - processing and marketing of organic agricultural products (SMEs)_x000a_The intervention supports tangible and intangible investments concerning:_x000a_- construction of buildings or structures,_x000a_- purchase of technology for the processing of agricultural products or marketing of agricultural products (including storage, sorting, packaging, preparation for sale - only in the case of organized forms of cooperation among farmers),_x000a_- environmental protection,_x000a_- infrastructure for processing food waste into bio-components or processing by-products of agricultural products."/>
    <s v="MAX. 10.000.000,00 PLN_x000a_MIN. 100.000,00 PLN_x000a__x000a_"/>
    <n v="42.590290350786404"/>
    <s v="Area A:_x000a_- up to 50% of the eligible costs of the operation._x000a_- up to 60% of the eligible costs of the operation for beneficiaries carrying out activities in the form of organized forms of cooperation between farmers (as above)._x000a__x000a_Area B:_x000a_- up to 60% of the eligible costs of the operation."/>
    <s v="4TH QUARTER 2025"/>
    <s v="UNTIL RESOURCES LAST"/>
    <s v="ONGOING"/>
    <s v="No"/>
    <s v="SME/Micro "/>
    <s v="European Funding"/>
    <m/>
    <m/>
    <s v="I.10.7.1 Rozwój współpracy w ramach łańcucha wartości (dotacja) - poza gospodarstwem - Ministerstwo Rolnictwa i Rozwoju Wsi - Portal Gov.pl"/>
  </r>
  <r>
    <s v="Measure 10.1.1 Investments in agricultural holdings that enhance competitiveness (grant)"/>
    <x v="1"/>
    <s v="Poland"/>
    <s v="The aim of the intervention is to increase market orientation and competitiveness of farms through:_x000a_- rationalization of production technologies,_x000a_- introduction of modern, including digital, technologies or innovations,_x000a_- change of production profile,_x000a_- improvement of production quality,_x000a_- increase of added product value._x000a_Under the intervention, it will be possible to implement operations in four areas:_x000a_Area A Animal production operations involving:_x000a_- applying precision agriculture solutions to buildings or structures used for animal production._x000a__x000a_Area B Operations for organic production on farms engaged in organic production involving:_x000a_- construction or modernization of buildings or structures for organic production using modern technologies,_x000a_- use of precision agriculture solutions, including in buildings or structures for organic production,_x000a_- providing paddocks and pastures for animals, including with the use of innovative solutions,_x000a_- increasing the profitability of production through consumer-safe and efficient extension of the shelf life of products, storage and better preparation for sale,_x000a_- purchase or leasing, completed with transfer of ownership, of new machinery, equipment, equipment for organic agricultural production,_x000a_- construction or purchase of elements of technical infrastructure directly affecting the conditions of agricultural activity._x000a_Aid in Area B applies to farms engaged in organic production for the market, where at least 80% of the agricultural area or at least 50% of the agricultural area and all animal production to which the operation relates are covered by the organic farming system on the date of application for aid. Sales of organic products from the farm must be reported._x000a__x000a_Area C On-farm agricultural production operations to increase the profitability of production through consumer-safe and efficient extension of the shelf life of products, storage and better preparation for sale (including direct sale), operations involving the construction or modernization of buildings or structures or the purchase of new equipment for: preparation, storage, cleaning, sorting, calibration, packaging of agricultural products._x000a_Area C On-farm agricultural production operations to increase the profitability of production through consumer-safe and efficient extension of the shelf life of products, storage and better preparation for sale (including direct sale), operations involving the construction or modernization of buildings or structures or the purchase of new equipment for: preparation, storage, cleaning, sorting, calibration, packaging of agricultural products._x000a__x000a__x000a_Area D Crop production operations involving the purchase of harvesting machinery."/>
    <s v="Area A - 300.000,00 PLN_x000a_Area B - 1.300.000,00 PLN_x000a_Area C - 1.300.000,00 PLN_x000a_Area D - 300.000,00 PLN"/>
    <n v="5.536737745602232"/>
    <s v="The aid is in the form of a grant - reimbursement of part of the eligible costs of the operation. Aid intensity:_x000a_- 65% of the eligible operation costs for farmers who are under 40 years old or who implement the operation on a farm engaged in organic activities,_x000a_- 45% of these costs for other operations."/>
    <d v="2024-11-21T00:00:00"/>
    <d v="2024-12-30T00:00:00"/>
    <s v="EXPIRED"/>
    <s v="No"/>
    <s v="SME/Micro "/>
    <s v="European Funding"/>
    <m/>
    <m/>
    <s v="I.10.1.1 Inwestycje w gospodarstwach rolnych zwiększające konkurencyjność (dotacje) - Ministerstwo Rolnictwa i Rozwoju Wsi - Portal Gov.pl"/>
  </r>
  <r>
    <s v="_x000a_Measure10.2 Investments on farms in the field of Renewable Energy and energy efficiency improvement"/>
    <x v="1"/>
    <s v="Poland"/>
    <s v="_x000a_The intervention aims to reduce the pressure of agricultural activities on the environment, through_x000a_use of renewable energy, proper management of waste and by-products from agriculture, and improving energy efficiency._x000a__x000a_Area A - purchase or construction of new equipment for the production of energy from agricultural biogas (electricity or heat or gaseous fuel) up to 50 kW with the possibility of installing energy storage._x000a__x000a_Area B - purchase or construction of solar power generation facilities up to 50 kW with energy storage and energy management systems or with a heat pump - as long as it will be an integral part of the solar power generation facility, installation costs for the installation of the above equipment._x000a__x000a_Area C - purchase of systems to improve the energy efficiency of farm buildings used for agricultural production, such as the construction, reconstruction or purchase of biomass boilers, systems_x000a_for heat recovery (e.g.: from milk, livestock buildings, litter, manure), roof glazing, LED lighting, as well as thermal modernization of farm buildings used for agricultural production."/>
    <s v="_x000a_The beneficiary can apply to areas A or B, or C. The maximum amount of aid for areas A and C combined cannot exceed 1.700.000,00 PLN and for areas B and C 400.000,00 PLN "/>
    <n v="7.2403493596336892"/>
    <s v="Up to 65% of eligible expenses"/>
    <d v="2025-09-02T00:00:00"/>
    <d v="2025-10-01T00:00:00"/>
    <s v="EXPIRED"/>
    <s v="No"/>
    <s v="Individuals"/>
    <s v="European Funding"/>
    <m/>
    <m/>
    <s v="I.10.2 Inwestycje w gospodarstwach rolnych w zakresie OZE i poprawy efektywności energetycznej - Ministerstwo Rolnictwa i Rozwoju Wsi - Portal Gov.pl"/>
  </r>
  <r>
    <s v="_x000a_Cogeneration for Energy and Industry"/>
    <x v="7"/>
    <s v="Poland"/>
    <s v="_x000a_Promoting the use of high-efficiency cogeneration for industry. "/>
    <s v="Amount of allocation for co-financing in the form of a loan - up to 2.000.000,00 PLN._x000a__x000a_Amount of allocation for co-financing in the form of a grant - up to 1.468.000,00 PLN."/>
    <n v="8.5180580701572826"/>
    <s v="Up to 50% _x000a_up to 65% subsidies for biogas plants"/>
    <d v="2024-04-22T00:00:00"/>
    <d v="2025-12-19T00:00:00"/>
    <s v="ONGOING"/>
    <s v="No"/>
    <s v="All Companies"/>
    <s v="European Funding"/>
    <m/>
    <m/>
    <s v="https://www.gov.pl/web/funduszmodernizacyjny/kogeneracja-dla-energetyki-i-przemyslu-2nabor-wnioskow "/>
  </r>
  <r>
    <s v="_x000a_Energy for the Countryside"/>
    <x v="7"/>
    <s v="Poland"/>
    <s v="_x000a_The program aims to increase the use of renewable energy sources in rural and rural-urban municipalities."/>
    <s v="The amount of the program's allocation 3.000.000,00 PLN, including:_x000a__x000a_- for co-financing in the form of a loan - up to 1.050.000,00 PLN _x000a__x000a_- for co-financing in the form of grants - up to 1.950.000,00 PLN "/>
    <n v="12777.087105235922"/>
    <s v="Up to 65% grant for biogas and hydropower plants_x000a_Up to 20% grant for energy storage facilities"/>
    <d v="2025-02-03T00:00:00"/>
    <d v="2025-12-19T00:00:00"/>
    <s v="ONGOING"/>
    <s v="No"/>
    <s v="All Companies"/>
    <s v="European Funding"/>
    <m/>
    <m/>
    <s v="https://www.gov.pl/web/nfosigw/nabor-wnioskow-2025-w-programie-energia-dla-wsi "/>
  </r>
  <r>
    <s v="Energy Performance Contracting (EPC), Guaranteed Savings"/>
    <x v="8"/>
    <s v="All EU Country"/>
    <s v="Contract in which the ESCO implements energy efficiency improvement measures, and the investment is recovered thanks to the savings guaranteed by the contract._x000a_Payment for the services provided is based, in part or in full, on the achievement of energy efficiency improvements._x000a_Within this EPC modality:_x000a_• The client takes out a loan to carry out the project, or uses its own funds. It assumes the financial risk._x000a_• The ESCO guarantees that the loan will be repaid with the guaranteed savings achieved with the implementation of the project._x000a_• The ESCO pays the difference if it does not achieve the previously agreed savings._x000a_• Main advantage for the ESCO: it can develop more projects"/>
    <m/>
    <m/>
    <m/>
    <m/>
    <m/>
    <s v="ONGOING"/>
    <s v="No"/>
    <s v="All Companies"/>
    <s v="ESCo"/>
    <m/>
    <m/>
    <m/>
  </r>
  <r>
    <s v="Energy Performance Contracting (EPC), shared savings"/>
    <x v="8"/>
    <s v="All EU Country"/>
    <s v="The ESCO guarantees energy savings and, therefore, financial savings, which will be used to amortize the investment of the equipment needed to achieve the savings._x000a_After the contract ends, ownership of the equipment is transferred to the company._x000a_Under this EPC model:_x000a_• The client does not need to take out a loan._x000a_• The ESCO finances the project: it assumes the financial risk._x000a_• If there are losses, they are shared. In some cases, the ESCO assumes the technical risk._x000a_• Main advantage for the client: there is no debt._x000a_• The asset is transferred to the end customer."/>
    <m/>
    <m/>
    <m/>
    <m/>
    <m/>
    <s v="ONGOING"/>
    <s v="No"/>
    <s v="All Companies"/>
    <s v="ESCo"/>
    <m/>
    <m/>
    <m/>
  </r>
  <r>
    <s v="Energy Supply Contracting (ESC)"/>
    <x v="8"/>
    <s v="All EU Country"/>
    <s v="The ESCO charges a fee per unit of transformed energy sold to the customer. The ESCO supplies the customer with transformed energy (steam, hot water, cold water, etc.) from a facility implemented by the ESCO itself, which may or may not be independent of the customer's facilities. Savings in €/kWh._x000a_The ESCO typically retains ownership of the equipment and assumes the risk of energy prices and facility performance."/>
    <m/>
    <m/>
    <m/>
    <m/>
    <m/>
    <s v="ONGOING"/>
    <s v="No"/>
    <s v="All Companies"/>
    <s v="ESCo"/>
    <m/>
    <m/>
    <m/>
  </r>
  <r>
    <s v="Servitization of energy"/>
    <x v="8"/>
    <s v="All EU Country"/>
    <s v="A model where energy is offered on a &quot;pay-for use&quot; basis. Customers pay only for the energy they use, according to previously agreed-upon terms._x000a_There is no initial investment by the end customer; the technology provider is responsible for the installation and maintenance of the equipment."/>
    <m/>
    <m/>
    <m/>
    <m/>
    <m/>
    <s v="ONGOING"/>
    <s v="No"/>
    <s v="All Companies"/>
    <s v="ESCo"/>
    <m/>
    <m/>
    <m/>
  </r>
  <r>
    <s v="Power Purchase Agreement (PPA)"/>
    <x v="8"/>
    <s v="All EU Country"/>
    <s v="Power Purchase Agreements (PPAs) are long-term bilateral contracts for the acquisition of electricity by a buyer from a producer, which covers part or all of the production of its renewable generation facility. In PPAs, the price, or pricing formula, and the energy delivery timeframe are previously agreed upon between the counterparties and include the transfer of green certificates or guarantees of origin of renewable energy from the producer to the buyer._x000a_. On-site  PPA: This is the simplest configuration, as the geographic proximity between the generator and consumer allows them to share a physical connection. In this case, the consumer signs the PPA directly with the generator for the supply of electricity._x000a_. Off-sitePPA: No possibility of establishing a physical connection between the generator and the consumer, but the physical exchange of energy is possible since both are connected to the same grid. This configuration requires the participation of a retailer to act as an intermediary between both PPA counterparties, providing the physical supply of energy to the buyer, as well as the delivery of the guarantees of origin."/>
    <m/>
    <m/>
    <m/>
    <m/>
    <m/>
    <s v="ONGOING"/>
    <s v="No"/>
    <s v="All Companies"/>
    <s v="ESCo"/>
    <m/>
    <m/>
    <m/>
  </r>
  <r>
    <s v="Engineering, Procurement and Construction Management (EPCM), turnkey project"/>
    <x v="8"/>
    <s v="All EU Country"/>
    <s v="A turnkey contract is an agreement whereby the ESCO designs and implements an energy efficiency project, committing to certain quality standards during the installation's commissioning. However, in this case, the client-ESCO relationship ends once the installation is completed. This type of contract does not include any commitment to operation, maintenance, or subsequent verification of savings."/>
    <m/>
    <m/>
    <m/>
    <m/>
    <m/>
    <s v="ONGOING"/>
    <s v="No"/>
    <s v="All Companies"/>
    <s v="ESCo"/>
    <m/>
    <m/>
    <m/>
  </r>
  <r>
    <s v="Comprehensive Energy Contract or 5Ps (Energy management, Maintenance, Full equipment warranty, Improvement works, Improving energy efficiency). "/>
    <x v="8"/>
    <s v="All EU Country"/>
    <s v="It consists of the provision of cumulative energy services based on the client's needs. This model is widely used in public administration and dates back to 2007. It was adapted in 2019 to comply with the Eurostat guide and the new public sector contracts law. It was introduced by the IDAE (Institute for Energy Diversification and Saving)._x000a_Its five services are:_x000a_P1: Energy supply or management._x000a_P2: Preventive maintenance of equipment to ensure perfect operation, cleanliness, and continued performance._x000a_P3: Full equipment warranty. Repair with replacement of all equipment components._x000a_P4: Execution, investment, and financing of equipment improvement and renovation works required by the client. The ESCO passes the investment on to the client through a fixed annual bill, subject to interest rate changes. In this case, the ESCO's contract and billing are not subject to the savings achieved._x000a_P5: Investments in energy-saving measures and renewable energy: incorporation of renewable energy and renewable energy equipment and facilities into the contract. These facilities will be studied, proposed, implemented, and financed by the ESCO through the savings or sale of renewable energy achieved within the contract period."/>
    <m/>
    <m/>
    <m/>
    <m/>
    <m/>
    <s v="ONGOING"/>
    <s v="No"/>
    <s v="Other"/>
    <s v="ESCo"/>
    <s v="For public sector"/>
    <m/>
    <m/>
  </r>
  <r>
    <s v="Investimenti - Linea impresa efficiente - Approvazione criteri applicativi"/>
    <x v="7"/>
    <s v="Local/regional level (IT)"/>
    <s v="The measure aims to promote investments for the energy efficiency of companies, through the upgrading or renewal of production plants, including the use of renewable energy sources, in order to reduce environmental impact, energy consumption, and greenhouse gas emissions._x000a_SMEs that meet the following requirements can participate:_x000a_Be duly established, registered, and active in the Business Register, with at least two financial statements filed or, for those not required to file, two tax returns submitted by the application date;_x000a_Have an operational site in Lombardy where the Project will be carried out as of the application date or establish it within the grant period;_x000a_Fall within classification 1 to 10 according to the Credit Scoring methodology based on historical data of the Evaluation Model for calculating the probability of default by the Central Guarantee Fund;_x000a_Where applicable, be compliant with the stipulation of insurance contracts against damages._x000a_The “Beneficiary Entities” section of Annex A of the Resolution lists cases excluded from the call._x000a_The incentive consists of:_x000a_A non-repayable grant;_x000a_A free regional guarantee on a medium-to-long term loan granted and disbursed by financing institutions._x000a_Projects for which applications can be submitted must:_x000a_Concern investments dedicated to energy efficiency;_x000a_Result in at least a 30% reduction of climate-impacting emissions recorded in Lombardy;_x000a_Have a value between a minimum amount of €100,000.00 and a maximum amount of €5,000,000.00._x000a_The Project must be carried out exclusively at the site declared in the application and be accompanied by an energy audit that may cover the entire site or one or more production processes carried out at that site."/>
    <n v="43232662.119999997"/>
    <n v="43232.662120000001"/>
    <n v="0.7"/>
    <d v="2025-09-16T00:00:00"/>
    <s v="UNTIL RESOURCES LAST"/>
    <s v="ONGOING"/>
    <s v="No"/>
    <s v="SME/Micro "/>
    <s v="Regional Government"/>
    <m/>
    <m/>
    <s v="Investimenti - Linea impresa efficiente - Approvazione criteri applicativi"/>
  </r>
</pivotCacheRecords>
</file>

<file path=xl/pivotCache/pivotCacheRecords2.xml><?xml version="1.0" encoding="utf-8"?>
<pivotCacheRecords xmlns="http://schemas.openxmlformats.org/spreadsheetml/2006/main" xmlns:r="http://schemas.openxmlformats.org/officeDocument/2006/relationships" xmlns:mc="http://schemas.openxmlformats.org/markup-compatibility/2006" xmlns:xr="http://schemas.microsoft.com/office/spreadsheetml/2014/revision" mc:Ignorable="xr" count="184">
  <r>
    <x v="0"/>
  </r>
  <r>
    <x v="1"/>
  </r>
  <r>
    <x v="0"/>
  </r>
  <r>
    <x v="0"/>
  </r>
  <r>
    <x v="0"/>
  </r>
  <r>
    <x v="2"/>
  </r>
  <r>
    <x v="2"/>
  </r>
  <r>
    <x v="0"/>
  </r>
  <r>
    <x v="0"/>
  </r>
  <r>
    <x v="0"/>
  </r>
  <r>
    <x v="0"/>
  </r>
  <r>
    <x v="0"/>
  </r>
  <r>
    <x v="0"/>
  </r>
  <r>
    <x v="0"/>
  </r>
  <r>
    <x v="0"/>
  </r>
  <r>
    <x v="0"/>
  </r>
  <r>
    <x v="1"/>
  </r>
  <r>
    <x v="1"/>
  </r>
  <r>
    <x v="1"/>
  </r>
  <r>
    <x v="1"/>
  </r>
  <r>
    <x v="1"/>
  </r>
  <r>
    <x v="1"/>
  </r>
  <r>
    <x v="3"/>
  </r>
  <r>
    <x v="1"/>
  </r>
  <r>
    <x v="1"/>
  </r>
  <r>
    <x v="1"/>
  </r>
  <r>
    <x v="1"/>
  </r>
  <r>
    <x v="0"/>
  </r>
  <r>
    <x v="1"/>
  </r>
  <r>
    <x v="1"/>
  </r>
  <r>
    <x v="4"/>
  </r>
  <r>
    <x v="1"/>
  </r>
  <r>
    <x v="1"/>
  </r>
  <r>
    <x v="1"/>
  </r>
  <r>
    <x v="1"/>
  </r>
  <r>
    <x v="2"/>
  </r>
  <r>
    <x v="0"/>
  </r>
  <r>
    <x v="1"/>
  </r>
  <r>
    <x v="0"/>
  </r>
  <r>
    <x v="0"/>
  </r>
  <r>
    <x v="0"/>
  </r>
  <r>
    <x v="2"/>
  </r>
  <r>
    <x v="1"/>
  </r>
  <r>
    <x v="0"/>
  </r>
  <r>
    <x v="0"/>
  </r>
  <r>
    <x v="2"/>
  </r>
  <r>
    <x v="2"/>
  </r>
  <r>
    <x v="2"/>
  </r>
  <r>
    <x v="2"/>
  </r>
  <r>
    <x v="2"/>
  </r>
  <r>
    <x v="5"/>
  </r>
  <r>
    <x v="5"/>
  </r>
  <r>
    <x v="5"/>
  </r>
  <r>
    <x v="5"/>
  </r>
  <r>
    <x v="5"/>
  </r>
  <r>
    <x v="5"/>
  </r>
  <r>
    <x v="5"/>
  </r>
  <r>
    <x v="1"/>
  </r>
  <r>
    <x v="0"/>
  </r>
  <r>
    <x v="6"/>
  </r>
  <r>
    <x v="0"/>
  </r>
  <r>
    <x v="7"/>
  </r>
  <r>
    <x v="7"/>
  </r>
  <r>
    <x v="7"/>
  </r>
  <r>
    <x v="7"/>
  </r>
  <r>
    <x v="7"/>
  </r>
  <r>
    <x v="7"/>
  </r>
  <r>
    <x v="7"/>
  </r>
  <r>
    <x v="7"/>
  </r>
  <r>
    <x v="7"/>
  </r>
  <r>
    <x v="7"/>
  </r>
  <r>
    <x v="7"/>
  </r>
  <r>
    <x v="7"/>
  </r>
  <r>
    <x v="7"/>
  </r>
  <r>
    <x v="7"/>
  </r>
  <r>
    <x v="7"/>
  </r>
  <r>
    <x v="7"/>
  </r>
  <r>
    <x v="7"/>
  </r>
  <r>
    <x v="7"/>
  </r>
  <r>
    <x v="7"/>
  </r>
  <r>
    <x v="7"/>
  </r>
  <r>
    <x v="7"/>
  </r>
  <r>
    <x v="7"/>
  </r>
  <r>
    <x v="7"/>
  </r>
  <r>
    <x v="7"/>
  </r>
  <r>
    <x v="7"/>
  </r>
  <r>
    <x v="7"/>
  </r>
  <r>
    <x v="7"/>
  </r>
  <r>
    <x v="7"/>
  </r>
  <r>
    <x v="7"/>
  </r>
  <r>
    <x v="7"/>
  </r>
  <r>
    <x v="7"/>
  </r>
  <r>
    <x v="7"/>
  </r>
  <r>
    <x v="7"/>
  </r>
  <r>
    <x v="7"/>
  </r>
  <r>
    <x v="7"/>
  </r>
  <r>
    <x v="7"/>
  </r>
  <r>
    <x v="7"/>
  </r>
  <r>
    <x v="7"/>
  </r>
  <r>
    <x v="7"/>
  </r>
  <r>
    <x v="7"/>
  </r>
  <r>
    <x v="7"/>
  </r>
  <r>
    <x v="7"/>
  </r>
  <r>
    <x v="7"/>
  </r>
  <r>
    <x v="7"/>
  </r>
  <r>
    <x v="7"/>
  </r>
  <r>
    <x v="7"/>
  </r>
  <r>
    <x v="7"/>
  </r>
  <r>
    <x v="7"/>
  </r>
  <r>
    <x v="7"/>
  </r>
  <r>
    <x v="7"/>
  </r>
  <r>
    <x v="7"/>
  </r>
  <r>
    <x v="7"/>
  </r>
  <r>
    <x v="7"/>
  </r>
  <r>
    <x v="7"/>
  </r>
  <r>
    <x v="7"/>
  </r>
  <r>
    <x v="7"/>
  </r>
  <r>
    <x v="7"/>
  </r>
  <r>
    <x v="7"/>
  </r>
  <r>
    <x v="7"/>
  </r>
  <r>
    <x v="7"/>
  </r>
  <r>
    <x v="7"/>
  </r>
  <r>
    <x v="7"/>
  </r>
  <r>
    <x v="7"/>
  </r>
  <r>
    <x v="7"/>
  </r>
  <r>
    <x v="7"/>
  </r>
  <r>
    <x v="7"/>
  </r>
  <r>
    <x v="7"/>
  </r>
  <r>
    <x v="7"/>
  </r>
  <r>
    <x v="7"/>
  </r>
  <r>
    <x v="7"/>
  </r>
  <r>
    <x v="7"/>
  </r>
  <r>
    <x v="7"/>
  </r>
  <r>
    <x v="7"/>
  </r>
  <r>
    <x v="7"/>
  </r>
  <r>
    <x v="7"/>
  </r>
  <r>
    <x v="7"/>
  </r>
  <r>
    <x v="7"/>
  </r>
  <r>
    <x v="7"/>
  </r>
  <r>
    <x v="7"/>
  </r>
  <r>
    <x v="7"/>
  </r>
  <r>
    <x v="7"/>
  </r>
  <r>
    <x v="7"/>
  </r>
  <r>
    <x v="7"/>
  </r>
  <r>
    <x v="7"/>
  </r>
  <r>
    <x v="7"/>
  </r>
  <r>
    <x v="7"/>
  </r>
  <r>
    <x v="7"/>
  </r>
  <r>
    <x v="7"/>
  </r>
  <r>
    <x v="7"/>
  </r>
  <r>
    <x v="7"/>
  </r>
  <r>
    <x v="7"/>
  </r>
  <r>
    <x v="7"/>
  </r>
  <r>
    <x v="7"/>
  </r>
  <r>
    <x v="7"/>
  </r>
  <r>
    <x v="7"/>
  </r>
  <r>
    <x v="7"/>
  </r>
  <r>
    <x v="7"/>
  </r>
  <r>
    <x v="7"/>
  </r>
  <r>
    <x v="7"/>
  </r>
  <r>
    <x v="7"/>
  </r>
  <r>
    <x v="7"/>
  </r>
  <r>
    <x v="7"/>
  </r>
  <r>
    <x v="7"/>
  </r>
  <r>
    <x v="7"/>
  </r>
  <r>
    <x v="7"/>
  </r>
  <r>
    <x v="7"/>
  </r>
  <r>
    <x v="7"/>
  </r>
  <r>
    <x v="7"/>
  </r>
  <r>
    <x v="7"/>
  </r>
  <r>
    <x v="7"/>
  </r>
  <r>
    <x v="7"/>
  </r>
  <r>
    <x v="7"/>
  </r>
  <r>
    <x v="7"/>
  </r>
  <r>
    <x v="7"/>
  </r>
  <r>
    <x v="7"/>
  </r>
  <r>
    <x v="7"/>
  </r>
  <r>
    <x v="7"/>
  </r>
  <r>
    <x v="7"/>
  </r>
  <r>
    <x v="7"/>
  </r>
  <r>
    <x v="7"/>
  </r>
  <r>
    <x v="7"/>
  </r>
  <r>
    <x v="7"/>
  </r>
  <r>
    <x v="7"/>
  </r>
</pivotCacheRecords>
</file>

<file path=xl/pivotCache/pivotCacheRecords3.xml><?xml version="1.0" encoding="utf-8"?>
<pivotCacheRecords xmlns="http://schemas.openxmlformats.org/spreadsheetml/2006/main" xmlns:r="http://schemas.openxmlformats.org/officeDocument/2006/relationships" xmlns:mc="http://schemas.openxmlformats.org/markup-compatibility/2006" xmlns:xr="http://schemas.microsoft.com/office/spreadsheetml/2014/revision" mc:Ignorable="xr" count="184">
  <r>
    <s v="Industry 5.0"/>
    <x v="0"/>
    <s v="Italy"/>
    <s v="The incentive consists of a tax credit with a variable rate depending on the reduction in consumption achieved at the production structure or process level. It supports innovation projects that lead to a reduction in energy consumption by companies. Recognition of the contribution is subject to the presentation of specific certifications issued by an independent evaluator, ex ante and ex post, on the reduction of energy consumption"/>
    <n v="6300000000"/>
    <n v="6300"/>
    <s v="45% (63% in some cases)"/>
    <d v="2024-01-01T00:00:00"/>
    <s v=" 31/12/2025"/>
    <x v="0"/>
    <x v="0"/>
    <s v="All Companies"/>
    <s v="National Government "/>
    <m/>
    <m/>
    <s v="https://www.mimit.gov.it/it/incentivi/piano-transizione-5-0"/>
  </r>
  <r>
    <s v="Bando “Investimenti-Linea Microimprese” di Regione Lombardia"/>
    <x v="1"/>
    <s v="Local/regional level (IT)"/>
    <s v="The measure is aimed at supporting Lombard micro-enterprises that intend to invest in their own development and competitive relaunch, also with a view to dimensional growth, promoting investments for technological innovation interventions of plants and equipment, also with a view to promoting the reduction of the environmental impact of their production systems and the reduction of energy consumption."/>
    <n v="25000000"/>
    <n v="25"/>
    <n v="0.5"/>
    <s v="RESOURCES LAST"/>
    <s v="UNTIL RESOURCES LAST"/>
    <x v="0"/>
    <x v="0"/>
    <s v="SME/Micro "/>
    <s v="Regional Government"/>
    <s v="The interventions must be carried out and accounted for within 12 months of the Determination of granting the benefit, unless there is a motivated extension for a maximum of a further 3 months."/>
    <m/>
    <s v="https://mcusercontent.com/c2fc5220fd2be73b39cf0b622/files/32e7ab03-9dd5-80d3-59b2-8b419bb9f9e1/Allegato_A_alla_Delibera_n._2829_del_22_luglio_2024.01.pdf"/>
  </r>
  <r>
    <s v="Nuovo sportello “Sottoinvestimento 7.1 PNRR” – Investimenti finalizzati alla produzione di energia da fonte rinnovabile per l’autoconsumo e la trasformazione sostenibile dei processi"/>
    <x v="1"/>
    <s v="Italy"/>
    <s v="The initiative is part of the broader context of the aforementioned Measure M1C2-I7 for “Support for the production system for the ecological transition, net-zero emission technologies and the competitiveness and resilience of strategic supply chains” whose purpose is to incentivize private investments and improve access to financing to support, in relation to sub-investment 1, the sectors of energy efficiency, renewable production for self-consumption and the sustainable transformation of the production process._x000a__x000a_The directorial circular of 18 October 2024, no. 42927, provides operational indications regarding the characteristics of the eligible development programs and specific clarifications relating to the application of the provisions of Title II of the decree of the Minister of Business and Made in Italy of 14 September 2023 and the related regime SA.109439 (2023/N) – Italy."/>
    <n v="350000000"/>
    <n v="350"/>
    <m/>
    <d v="2024-11-11T00:00:00"/>
    <s v="UNTIL RESOURCES LAST"/>
    <x v="0"/>
    <x v="0"/>
    <s v="All Companies"/>
    <s v="National Government "/>
    <m/>
    <m/>
    <s v="https://www.mimit.gov.it/it/incentivi/contratti-di-sviluppo-nuovo-sportello-sottoinvestimento-7-1-pnrr"/>
  </r>
  <r>
    <s v="Contratti di sviluppo – Investimenti per sostenibilità processi produttivi"/>
    <x v="1"/>
    <s v="Italy"/>
    <s v="In particular, applications must include the implementation of investment projects with the aim of:_x000a_• environmental protection, including aid for the reduction and elimination of greenhouse gas emissions;_x000a_• introduction of energy efficiency measures;_x000a_• promotion of the use of energy from renewable sources, renewable hydrogen and high-efficiency cogeneration;_x000a_• efficiency in the use of resources and support for the transition to a circular economy."/>
    <n v="350000000"/>
    <n v="350"/>
    <s v="40-60%"/>
    <d v="2024-11-11T00:00:00"/>
    <s v="UNTIL RESOURCES LAST"/>
    <x v="0"/>
    <x v="0"/>
    <s v="All Companies"/>
    <s v="National Government "/>
    <m/>
    <m/>
    <s v="https://www.mimit.gov.it/images/stories/normativa/Circolare_18_ottobre_2024_n_42927_per_sito.pdf"/>
  </r>
  <r>
    <s v="Parco Agrisolare&quot;, Missione 2 “Rivoluzione verde e transizione ecologica&quot; del PNRR, Componente 1 “Economia circolare e agricoltura sostenibile"/>
    <x v="1"/>
    <s v="Italy"/>
    <s v="Investment 2.2 aims to support investments for the construction of photovoltaic solar electricity production plants in the agricultural and agro-industrial sector, excluding land consumption._x000a_The measure is aimed at selecting and financing interventions that consist of the purchase and installation of photovoltaic panels on the roofs of buildings that are instrumental to the activity of the beneficiary companies._x000a_Together with this activity, one or more complementary interventions for the redevelopment of the buildings may be carried out for the purpose of improving the energy efficiency of the structures, such as the removal and disposal of asbestos from the roofs, the creation of thermal insulation of the roofs and the creation of a ventilation system._x000a_Together with the construction of the photovoltaic system, which in this call may have a peak power of no less than 6 kWp and no more than 1000 kWp, it will be possible to request a contribution for the installation of electricity storage systems and/or electric charging devices for sustainable mobility."/>
    <n v="3850000000"/>
    <n v="3850"/>
    <n v="0.5"/>
    <d v="2023-04-19T00:00:00"/>
    <d v="2024-12-31T00:00:00"/>
    <x v="1"/>
    <x v="0"/>
    <s v="All Companies"/>
    <s v="National Government "/>
    <s v="agricultural and agro-industrial sector companies"/>
    <m/>
    <s v="https://www.gse.it/servizi-per-te/attuazione-misure-pnrr/parco-agrisolare/bando-2-2023"/>
  </r>
  <r>
    <s v="TALOS OPEN CALL"/>
    <x v="1"/>
    <s v="All EU Country"/>
    <s v="developing solutions in robotics, artificial intelligence, and data technologiest to contribute to innovative operations and maintenance tasks in photovoltaic (PV) plants"/>
    <m/>
    <m/>
    <s v="30 to 100%"/>
    <m/>
    <d v="2024-12-03T00:00:00"/>
    <x v="1"/>
    <x v="0"/>
    <s v="SME/Micro "/>
    <s v="European Funding"/>
    <s v="SME and star-up"/>
    <m/>
    <m/>
  </r>
  <r>
    <s v="EENergy"/>
    <x v="1"/>
    <s v="All EU Country"/>
    <s v="EENergy is being implemented two open calls, which aims to support at least 1800 SMEs through services to be provided by the EEN sustainability support services. s. 900 of these eligible SMEs will receive direct financial support (funded beneficiaries) in addition to the regular services, with the remaining SMEs continuing to receive advisory services (regular beneficiaries). The first open call launched in Spring 2024 attracted over 1400 eligible applicants and funded 671 SMEs to carry out their energy efficiency activities. In the 2nd open call, at least 460 eligible SMEs will become EENergy beneficiaries, with at least 229 SMEs to be selected for funding. Additionally, a greater focus will be placed on clients from Energy Intensive Industries, with at least 67 of the funded beneficiaries coming from these sectors. An updated definition of these sectors is provided in the detailed call guidelines. Meaningful financial support to improve energy efficiency outcomes is limited and thus will be  allocated in a fair and transparent process amongst equally eligible applicants to finance energy  efficiency activities for up to €10,000. These funds are provided by the EU SMP and hence not subject to state aid rules. In total, €2.29 million will be allocated amongst the funded beneficiaries of the 2nd open call. "/>
    <n v="2290000"/>
    <n v="2.29"/>
    <s v="max 10.000 euro"/>
    <d v="2024-12-02T00:00:00"/>
    <d v="2025-02-28T00:00:00"/>
    <x v="1"/>
    <x v="0"/>
    <s v="SME/Micro "/>
    <s v="European Funding"/>
    <m/>
    <m/>
    <s v="https://een.ec.europa.eu/news/call-eenergy-energy-efficiency-grants-10000-euros-open"/>
  </r>
  <r>
    <s v="Tecnologie Critiche ed Emergenti (STEP): Programma Nazionale Ricerca, Innovazione e Competitività 2021-2027"/>
    <x v="1"/>
    <s v="Local/regional level (IT)"/>
    <s v="Projects must concern industrial research and experimental development activities aimed at:_x000a_• Creating new products, processes, or services, or_x000a_• Significantly improving existing products, processes, or services by leveraging critical technologies identified in the STEP regulation._x000a__x000a_Eligible Critical Technologies:_x000a__x000a_Digital Technologies: Development of deep tech solutions and innovative digital technologies that contribute to achieving the goals of the 2030 Digital Decade Strategic Program._x000a__x000a_Clean and Efficient Technologies: Net-zero emissions technologies as defined in the Net-Zero Industry Regulation (including Photovoltaic and Solar Thermal, Electrolyzers and Fuel Cells, Onshore Wind Energy and Offshore Renewable Energy, Sustainable Biogas/Biomethane, Batteries and Storage Systems, Carbon Capture and Storage, Heat Pumps and Geothermal Energy, and Grid Technologies)._x000a__x000a_Biotechnologies: Biotechnological applications for the development of medicines included in the Union's list of critical medicines and their components."/>
    <n v="400000000"/>
    <n v="400"/>
    <d v="2025-05-14T00:00:00"/>
    <m/>
    <s v="UNTIL RESOURCES LAST"/>
    <x v="0"/>
    <x v="0"/>
    <s v="All Companies"/>
    <s v="National Government "/>
    <m/>
    <m/>
    <s v="https://www.mimit.gov.it/it/incentivi/fondo-per-la-crescita-sostenibile-step-pn-ric-2021-27"/>
  </r>
  <r>
    <s v="FER 2"/>
    <x v="2"/>
    <s v="Italy"/>
    <s v="The aim of the scheme is to support electricity generation from innovative renewable energy plants or those with high generation costs (biogas-powered plants, biomass-powered plants, thermodynamic solar plants, geothermal power plants, offshore wind farms, floating photovoltaic solar plants (both offshore and on inland waters), tidal energy-powered plants, wave energy, and other forms of marine energy) and with low environmental impact. Total amount of new installed capacity power is 4,6 GW._x000a_"/>
    <s v="Threshold of 4,6 GW of new installed generation power "/>
    <m/>
    <s v="Beneficiary plants receive an incentive for each produced kWh, according to the type of renewable source and to the results of downward auctions"/>
    <d v="2024-08-13T00:00:00"/>
    <d v="2028-12-31T00:00:00"/>
    <x v="0"/>
    <x v="0"/>
    <s v="All Companies"/>
    <s v="National Government "/>
    <m/>
    <m/>
    <s v="https://www.mase.gov.it/notizie/energia-mase-pubblicato-il-decreto-fer2"/>
  </r>
  <r>
    <s v="FER X"/>
    <x v="2"/>
    <s v="Italy"/>
    <s v="The aim of the scheme is to support electricity generation from mature renewable energy technologies with barely competitive generation costs (biogas-powered plants fed with gas from water treatment facilities, wind farms, photovoltaic power plants,  hydroelectric power plants). Total amount of new installed capacity power is 17,65 GW._x000a_"/>
    <s v="Threshold of 17,65 GW of new installed generation power "/>
    <m/>
    <s v="Beneficiary plants receive an incentive for each produced kWh, according to the type of renewable source and to the results of downward auctions"/>
    <m/>
    <m/>
    <x v="0"/>
    <x v="0"/>
    <s v="All Companies"/>
    <s v="National Government "/>
    <m/>
    <m/>
    <m/>
  </r>
  <r>
    <s v="Incentives for agrivoltaic system"/>
    <x v="2"/>
    <s v="Italy"/>
    <s v="The aim of the scheme is to support electricity production from agrivoltaic plants: ground-mounted photovoltaic plants that are installed combining and integrating both energy production and agricultural operations"/>
    <m/>
    <m/>
    <s v="Beneficiary plants receive an incentive for each produced kWh, according to the size of the plant "/>
    <d v="2024-01-04T00:00:00"/>
    <d v="2026-06-26T00:00:00"/>
    <x v="0"/>
    <x v="0"/>
    <s v="All Companies"/>
    <s v="National Government "/>
    <m/>
    <m/>
    <s v="https://www.mase.gov.it/comunicati/energia-il-mase-pubblica-il-decreto-di-incentivo-allagrivoltaico-innovativo"/>
  </r>
  <r>
    <s v="Decreto CACER "/>
    <x v="2"/>
    <s v="Italy"/>
    <s v="This action aims to spread and develop the creation  of collective selfconsumption configurations from renewable energy sources (CACER). Renewable energy communities belongs to CACER family."/>
    <s v="Threshold of 5 GW of new installed generation power "/>
    <m/>
    <s v="CACERs receive an incentive for each kWh produced from renewable source and shared among members of the configuration"/>
    <d v="2024-04-08T00:00:00"/>
    <d v="2027-12-31T00:00:00"/>
    <x v="0"/>
    <x v="0"/>
    <s v="Other"/>
    <s v="National Government "/>
    <s v="Large enterprises cannot be member of a CACER configuration"/>
    <m/>
    <m/>
  </r>
  <r>
    <s v="Ayudas para actuaciones de eficiencia energética en PYME y gran empresa del sector industrial"/>
    <x v="1"/>
    <s v="Spain"/>
    <s v="Purpose: To encourage and promote the implementation of actions in SMEs and large companies in the industrial sector that reduce carbon dioxide emissions and final energy consumption, by improving energy efficiency._x000a__x000a_Addressed to:_x000a_• Small, medium and large companies in the industrial sector._x000a_• Energy service companies contracted by previous companies._x000a__x000a_Eligible measures:_x000a_•  Improvement of technology in industrial equipment and processes: Replacing energy-consuming equipment, installations and auxiliary systems with others that reduce final energy consumption and CO2 emissions_x000a_•  Implementation of energy management system: Medición consumo de energía, Instalación de elementos de regulación y control, Implementación de sistemas informáticos"/>
    <s v="4.680.201,42€_x000a_5.701.996,67 €_x000a_5.833.200,00 €"/>
    <n v="16.2"/>
    <s v="The maximum amount of aid for each action will be the lowest of the following three:_x000a_· 30% of the eligible investment of the project._x000a_· Applicable percentage on the eligible cost depending on the region where the project is located and type of promoting company (large, medium or small)._x000a_· The maximum amount of aid per application will be €750,000."/>
    <d v="2019-10-15T00:00:00"/>
    <d v="2024-06-30T00:00:00"/>
    <x v="1"/>
    <x v="0"/>
    <s v="All Companies"/>
    <s v="National Government "/>
    <m/>
    <m/>
    <s v="https://www.navarra.es/es/tramites/on/-/line/Ayudas-para-actuaciones-de-eficiencia-energetica-en-PYME-y-gran-empresa-del-sector-industrial"/>
  </r>
  <r>
    <s v="Ayudas para la implantación de instalaciones de energías renovables térmicas"/>
    <x v="1"/>
    <s v="Spain"/>
    <s v="Programmes: Promote the deployment and incorporation of thermal renewable energies in the sectors of the economy, the residential sector, and the public sector, to advance towards the objectives of decarbonisation of the economy while consolidating its competitiveness in the market._x000a__x000a_Adressed to:_x000a_• Incentive programme 1: Installation of thermal renewable energy installations in the industrial, agricultural, services and/or other sectors of the economy, including the residential sector._x000a_• Incentive programme 2: Installation of thermal renewable energy installations in non-residential buildings, establishments and infrastructures of the public sector._x000a__x000a_Elegible measures:_x000a_New renewable thermal installations, extensions and replacements of existing production systems that supply any of the following applications (for guidance and not limitation)._x000a_• Thermal applications for the production of cold and/or heat in buildings._x000a_• Low, medium and high temperature applications in production processes or other thermal applications._x000a_The following will not be covered by this aid programme:_x000a_• Heat pumps whose purpose is to function as a dehumidifying unit._x000a_• Equipment for generating industrial cold."/>
    <s v=" 2.574.576€_x000a_ 2.810.781,5€_x000a_5.555.610,00 €"/>
    <n v="10.94"/>
    <s v="Incentive programme 1: _x000a_. Large company: 35%_x000a_. Medium company: 40%_x000a_. Small company: 45%"/>
    <d v="2022-10-22T00:00:00"/>
    <d v="2024-07-31T00:00:00"/>
    <x v="1"/>
    <x v="0"/>
    <s v="All Companies"/>
    <s v="National Government "/>
    <s v="Individualized evaluation: applications are processed in strict order of submission until funds are exhausted."/>
    <m/>
    <s v="https://www.navarra.es/es/tramites/on/-/line/ayudas-para-la-implantacion-de-instalaciones-de-energias-renovables-termicas"/>
  </r>
  <r>
    <s v="Ayudas al autoconsumo y al almacenamiento con fuentes de energía renovable"/>
    <x v="1"/>
    <s v="Spain"/>
    <s v="Purpose: Encourage self-consumption and storage, with renewable energy sources._x000a__x000a_Six programmes. For industry:_x000a_. Program 2: Implementation of self-consumption facilities with_x000a_renewable energy sources in other productive sectors of the economy, with or without storage_x000a_. Program 3: Incorporation of storage in self-consumption facilities with renewable energy sources already existing in the service sector and other productive sectors._x000a__x000a_Elegible measures:_x000a_• Equipment and materials (Photovoltaic, mini-wind, Geothermal, solar thermal, biomass, aerothermal, storage, etc.)._x000a_• Civil works._x000a_• Electromechanical, hydraulic or control equipment._x000a_• Monitoring and management systems._x000a_• Drafting of projects and technical reports._x000a_• Facultative management._x000a_• And other actions."/>
    <n v="40000000"/>
    <n v="40"/>
    <s v="Programme 2:_x000a_Between €300 and €3350/kWp depending on:_x000a_· The type of installation (photovoltaic or wind),_x000a_· Its power_x000a_· And the size of the company_x000a_Between 45% and 65% for storage installations._x000a__x000a_Programme 3:_x000a_Between 45% and 65% depending on the power and size of the company."/>
    <d v="2021-11-10T00:00:00"/>
    <m/>
    <x v="1"/>
    <x v="0"/>
    <s v="All Companies"/>
    <s v="National Government "/>
    <s v="The grant is made through individual evaluation, in the order of presentation until the funds are exhausted."/>
    <m/>
    <s v="https://www.navarra.es/es/tramites/on/-/line/Ayudas-al-autoconsumo-y-al-almacenamiento-con-fuentes-de-energia-renovable"/>
  </r>
  <r>
    <s v="Programa de incentivos ligados a la movilidad eléctrica (Programa MOVES III) "/>
    <x v="1"/>
    <s v="Spain"/>
    <s v="Purpose: Encourage actions that seek to rationalize energy consumption and reduce dependence on oil in the transport of goods and mobility of people._x000a__x000a_Eligible measures:_x000a_· Acquisition of electric and plug-in hybrid vehicles_x000a_and fuel cells._x000a_· Installation of charging points."/>
    <n v="5085186.8"/>
    <n v="5.0851867999999998"/>
    <s v="The maximum amount of aid for each action will be the lowest of the following three:_x000a_· 30% of the eligible investment of the project._x000a_· Applicable percentage on the eligible cost depending on the region where the project is located and type of promoting company (large, medium or small)._x000a_· The maximum amount of aid per application will be €750,000."/>
    <d v="2025-12-01T00:00:00"/>
    <d v="2025-12-31T00:00:00"/>
    <x v="0"/>
    <x v="0"/>
    <s v="All Companies"/>
    <s v="National Government "/>
    <m/>
    <m/>
    <s v="https://www.navarra.es/es/tramites/on/-/line/programa-de-incentivos-ligados-a-la-movilidad-electrica-programa-moves-iii-2021"/>
  </r>
  <r>
    <s v="Deducción fiscal por inversiones en instalaciones de energías renovables, vehículos eléctricos y sistemas de recarga"/>
    <x v="0"/>
    <s v="Local/regional level (SP)"/>
    <s v="Deductible actions:_x000a_. Investments in energy facilities: Electricity production only for self-consumption, Thermal production_x000a_. Investments in electric vehicle and charging infrastructure: electric vehicles, hybrid vehicles, bicycles, charging stations"/>
    <s v="N.A"/>
    <s v="N.A"/>
    <s v=". Renewable energy: 15-30%_x000a_. Vehicles:_x000a_Pure electric vehicles: 30%_x000a_Hybrid vehicles: 5%_x000a_. Recharching infrastructure:_x000a_15% recharging infrastructure if power is less than 7.4 kW_x000a_17% if power between 7.4 kW and 22 kW_x000a_20% if power between 22 kW and 50 kW"/>
    <s v="N.A."/>
    <s v="N.A."/>
    <x v="0"/>
    <x v="0"/>
    <s v="All Companies"/>
    <s v="Regional Government"/>
    <s v="Tax deductions are compatible with other aid and subsidies."/>
    <m/>
    <s v="https://www.navarra.es/es/tramites/on/-/line/Informe-de-inversiones-en-instalaciones-de-energias-renovables-y-en-sistemas-de-recarga"/>
  </r>
  <r>
    <s v="Ayudas a explotaciones agropecuarias para la transición energética"/>
    <x v="1"/>
    <s v="Local/regional level (SP)"/>
    <s v="Actions in facilities that use energy from renewable sources for thermal use and electricity generation are eligible for subsidies._x000a_Actions eligible for subsidies must be carried out on farms that are registered in the register of agricultural farms in Navarre (REAN). Additionally, pumping facilities and storage facilities that serve agricultural farms are also eligible for subsidies._x000a_Only electrical energy installations that, according to current regulations, are intended for self-consumption are eligible, and may have storage systems, as well as self-consumption installations isolated from the grid._x000a_In the case of biogas, eligible actions are investments made both for the generation and for the use of the biogas generated."/>
    <n v="700000"/>
    <n v="0.7"/>
    <s v=". For aid under the Commission Regulation (EU) No. 651/2014 of 17 June 2014, the aid intensity will be:_x000a_Small company  65%_x000a_Medium-sized company  55%_x000a_Large company 45%_x000a_The maximum aid to be received by a beneficiary is 50.000 euros. In the event that there is sufficient credit, this limit will not be taken into account._x000a_. For aid under the de minimis regime, 65% of the eligible expenditure up to a maximum of 20.000 euros"/>
    <d v="2025-01-15T00:00:00"/>
    <d v="2025-02-14T00:00:00"/>
    <x v="1"/>
    <x v="1"/>
    <s v="All Companies"/>
    <s v="Regional Government"/>
    <s v="Recurrence Annual"/>
    <m/>
    <s v="https://www.navarra.es/es/tramites/on/-/line/ayudas-a-explotaciones-agropecuarias-para-la-transicion-energetica"/>
  </r>
  <r>
    <s v="Ayudas a comunidades energéticas para la transición energética"/>
    <x v="1"/>
    <s v="Local/regional level (SP)"/>
    <s v="Aimed at legally constituted and registered energy communities as of the deadline for submitting applications and which meet the requirements of the regulatory bases of the call._x000a__x000a_Eligible actions:_x000a_. Participatory and constituent processes of energy communities._x000a_. Planning, support and advice on actions of energy communities._x000a_. Drafting of projects and investments in renewable energies, energy efficiency and sustainable and shared mobility._x000a_. Investments in renewable energies, energy efficiency and sustainable and shared mobility._x000a_. Development of agreements and/or transfers of spaces in favour of energy communities._x000a__x000a_This measure will include the contracting of technical and/or legal assistance services necessary for the drafting of renewable energy, energy efficiency and/or sustainable and shared mobility projects."/>
    <n v="800000"/>
    <n v="0.8"/>
    <s v="Measure 1: 70% + 10% with participation of PYME or local entity. Maximun 10.000 €_x000a_Measure 2: 75%+5%. Máximun 7.000 €_x000a_Measure 3: 75%+5%. Máximun 6.000 €_x000a_Measure 4: 25-55% depending on the type of action. +5%. Maximun 100.000_x000a_Measure 5: 75%+5%. Máximun 5.000 €_x000a_"/>
    <d v="2025-01-29T00:00:00"/>
    <d v="2025-02-28T00:00:00"/>
    <x v="1"/>
    <x v="1"/>
    <s v="Communities"/>
    <s v="Regional Government"/>
    <s v="Recurrence Annual"/>
    <m/>
    <s v="https://www.navarra.es/es/tramites/on/-/line/ayudas-a-comunidades-energeticas-para-la-transicion-energetica"/>
  </r>
  <r>
    <s v="Ayudas para la realización de planes de descarbonización en PYMEs y grandes empresas del sector industrial"/>
    <x v="1"/>
    <s v="Local/regional level (SP)"/>
    <s v="The purpose of the grants is to promote the implementation of decarbonisation plans in the different industrial sectors._x000a_The decarbonisation plan must be a consultancy project aimed at developing a global strategy to achieve a more environmentally sustainable company, in which all levels and categories of the company must be involved, under the following premises:_x000a_. An energy transition based on energy efficiency._x000a_. The maximisation of renewables._x000a_. Neutrality in GHG emissions._x000a__x000a_Aimed at: SMEs and large companies in the industrial sector._x000a_"/>
    <n v="40000"/>
    <n v="0.04"/>
    <s v=". For aid under Commission Regulation (EU) No. 651/2014 of 17 June 2014:_x000a_Small business 60%_x000a_Medium-sized business 50%_x000a_Large business 40%_x000a_. For aid under the de minimis regime, 60% of the eligible expenditure_x000a__x000a_Maximum amount:_x000a_Small business 4.000_x000a_Medium business 7.000_x000a_Large business 10.000_x000a_+30% in the case of carrying out an energy audit."/>
    <d v="2025-01-14T00:00:00"/>
    <d v="2025-02-14T00:00:00"/>
    <x v="1"/>
    <x v="1"/>
    <s v="All Companies"/>
    <s v="Regional Government"/>
    <s v="Recurrence Annual"/>
    <m/>
    <s v="https://www.navarra.es/es/tramites/on/-/line/ayudas-para-realizar-planes-de-descarbonizacion-en-pymes-y-grandes-empresas-del-sector-industrial"/>
  </r>
  <r>
    <s v="Ayudas para la implementación de actuaciones de descarbonización en el sector industrial 2025-2026"/>
    <x v="1"/>
    <s v="Local/regional level (SP)"/>
    <s v="Eligible actions:_x000a_A. Investments in replacing or improving equipment and facilities that reduce final energy consumption and CO2 emissions._x000a_B. Implementation or improvement of energy management systems that reduce final energy consumption and CO2 emissions._x000a_C. Implementation of photovoltaic technology electricity generation facilities for self-consumption as established in Royal Decree 244/2019. Only expenses related to the work necessary to connect the generation facility to the distribution network will be eligible for subsidies._x000a__x000a_Aimed at: SMEs and large companies in the industrial sector._x000a_"/>
    <n v="3500000"/>
    <n v="3.5"/>
    <s v="Energy efficiency measures:_x000a_. For aid under the de minimis regime, 50% of the eligible expenditure and up to a maximum aid of 300.000 €._x000a_. For aid under the regime of Commission Regulation (EU) No. 651/2014: Small company 50%, medium company 40%, large company 30%. Maximun 300.000 €._x000a__x000a_Electrical self-consumption:_x000a_. For aid under the de minimis regime, 25%of the eligible expenditure and up to a maximum aid of 200.000 €._x000a_. For aid under the regime of Commission Regulation (EU) No. 651/2014:  Small company 25%, medium company 20%, large company 15%. Maximun2300.000 €."/>
    <d v="2025-02-04T00:00:00"/>
    <d v="2025-04-03T00:00:00"/>
    <x v="1"/>
    <x v="1"/>
    <s v="All Companies"/>
    <s v="Regional Government"/>
    <s v="Recurrence Biannual"/>
    <m/>
    <s v="https://www.navarra.es/es/tramites/on/-/line/ayudas-para-la-implementacion-de-actuaciones-de-descarbonizacion-en-el-sector-industrial"/>
  </r>
  <r>
    <s v="Ayudas para la realización de planes de transporte sostenible en empresas"/>
    <x v="1"/>
    <s v="Local/regional level (SP)"/>
    <s v="The implementation of sustainable transport plans is eligible for subsidies._x000a_Sustainable transport plans can be implemented for a group of companies located in the same industrial estate._x000a_In the event that the same sustainable transport plan is intended for more than one company, different applications can be made in the name of the different companies. The eligible expenditure and the maximum amount of aid corresponding to each application will be calculated based on the percentage of the total budget of the transport plan that is assigned to each company, in an agreement made between the parties."/>
    <n v="40000"/>
    <n v="0.04"/>
    <s v="In the case of aid under Regulation (EU) No. 651/2014:_x000a_. Small business 60%_x000a_. Medium-sized business 50%_x000a_. Large business 40%_x000a_For aid under the de minimis regime, 60% of the eligible expenditure._x000a__x000a_Maximun ammount: small company 5.000 €, medium company 7.500 €, large company 10.000 €"/>
    <d v="2025-01-14T00:00:00"/>
    <d v="2025-02-14T00:00:00"/>
    <x v="1"/>
    <x v="1"/>
    <s v="All Companies"/>
    <s v="Regional Government"/>
    <s v="Recurrence Annual"/>
    <m/>
    <s v="https://www.navarra.es/es/tramites/on/-/line/ayudas-para-la-realizacion-de-planes-de-transporte-sostenible-en-empresas"/>
  </r>
  <r>
    <s v="Solicitud de emisión de certificados de ahorro energético (CAE)"/>
    <x v="3"/>
    <s v="Spain"/>
    <s v="Addressed to:_x000a_. Obligated subjects: energy companies (gas and electricity retailers and wholesale operators of petroleum products and LPG) that are obliged to achieve a certain amount of energy savings per year. These companies can fulfil their obligation by paying into the National Energy Efficiency Fund (managed by the IDAE and whose funds are allocated to lines of aid for this type of projects) or by liquidating CAE (Energy Saving Certificate), which they generate themselves or obtain on the market._x000a_. Delegated subjects: companies that can help obliged subjects to obtain CAE, committing to them to liquidate a certain amount of CAE on their behalf each year._x000a__x000a_Actions that have been carried out from 26 January 2023 (inclusive) and that comply with the requirements established by the Energy Efficiency Directive and other regulations will be eligible to generate CAE._x000a_Only obliged subjects and delegated subjects may request the emission of CAE, after having previously obtained a favourable verification opinion issued by an energy savings verifier for the action or actions corresponding to the request._x000a_These actions may be standardised (those that are easily replicable, included in the Catalogue of standardised measures) or singular (those that are more complex or particular, not included in the Catalogue)."/>
    <s v="N.A"/>
    <s v="N.A"/>
    <s v="N.A."/>
    <d v="2023-01-26T00:00:00"/>
    <s v="N.A."/>
    <x v="0"/>
    <x v="0"/>
    <s v="All Companies"/>
    <s v="Other"/>
    <m/>
    <m/>
    <s v="https://www.navarra.es/es/tramites/on/-/line/solicitud-de-emision-de-certificados-de-ahorro-energetico-cae"/>
  </r>
  <r>
    <s v="Ayudas a la inversión en industrias agroalimentarias "/>
    <x v="1"/>
    <s v="Spain"/>
    <s v="They are clasified ans &quot;environmental aids&quot; and &quot;competitiveness aids&quot;._x000a_Aid for investment projects that show positive progress in certain aspects, including energy efficiency and the use of inputs, and environmental protection._x000a_"/>
    <n v="12000000"/>
    <n v="12"/>
    <s v="The intensity of the aid is determined based on the type of company (large, SME) and the line of aid._x000a_Minimal budget for the project to be elegible is also stablished, depending on the number of employees."/>
    <d v="2025-01-02T00:00:00"/>
    <d v="2025-03-14T00:00:00"/>
    <x v="1"/>
    <x v="1"/>
    <s v="All Companies"/>
    <s v="Regional Government"/>
    <s v="The procedure for granting these grants is based on competitive bidding, so a comparison is made of the applications submitted in order to establish a priority between them for each line of aid._x000a_Recurrence Annual"/>
    <m/>
    <s v="https://www.navarra.es/es/tramites/on/-/line/ayudas-a-la-inversion-en-industrias-agroalimentarias-2025"/>
  </r>
  <r>
    <s v="Ayudas a la inversión en PYMES industriales"/>
    <x v="1"/>
    <s v="Local/regional level (SP)"/>
    <s v="The purpose of these aids is to encourage investment in SME companies in Navarra, in order to strengthen sustainable growth, competitiveness and job creation._x000a_Fishery and aquaculture products processing sector is included. Not included other products listed in Annex I of the TFEU. nor the activities of transformation, commercialization or development of agricultural products_x000a_Porpose of the investments:_x000a_.The creation of a new establishment._x000a_.The expansion of an existing establishment._x000a_.The diversification of the production of an establishment into new additional products._x000a_.An essential change in the general production process of an existing establishment._x000a_.The acquisition of assets belonging to an establishment._x000a_Minimal investment: Micro companies 15.000 €, small companies 50.000€, medioum companies 100.000€"/>
    <n v="10000000"/>
    <n v="10"/>
    <s v="Micro companies 20%_x000a_Small companies 18%_x000a_Medioum companies 10%_x000a_Maximun  for each company 400.000 €"/>
    <d v="2025-01-11T00:00:00"/>
    <d v="2025-03-10T00:00:00"/>
    <x v="1"/>
    <x v="1"/>
    <s v="SME/Micro "/>
    <s v="Regional Government"/>
    <s v="Recurrence Annual"/>
    <m/>
    <s v="https://www.navarra.es/es/tramites/on/-/line/ayudas-a-la-inversion-en-pymes-industriales-2025"/>
  </r>
  <r>
    <s v="Ayudas a la inversión en grandes empresas industriales"/>
    <x v="1"/>
    <s v="Local/regional level (SP)"/>
    <s v="The purpose of these aids is to encourage investment in large industrial companies in Navarra, in order to strengthen sustainable growth, competitiveness and job creation._x000a_Fishery and aquaculture products processing sector is included. Not included other products listed in Annex I of the TFEU._x000a_These investment projects include those aimed at improving the efficiency of industrial processes._x000a_The investment must be bigger than 300.000€."/>
    <n v="2000000"/>
    <n v="2"/>
    <s v="T10% of the eligible budget of the investment project, with a limit of 200.000 € per investment project._x000a_Each company may request aid for one investment project per establishment, with the maximum aid that a company may receive in total being 200.000 euros."/>
    <d v="2025-01-29T00:00:00"/>
    <d v="2025-03-28T00:00:00"/>
    <x v="1"/>
    <x v="1"/>
    <s v="Large companies"/>
    <s v="Regional Government"/>
    <s v="Recurrence Annual"/>
    <m/>
    <s v="https://www.navarra.es/es/tramites/on/-/line/ayudas-a-la-inversion-en-grandes-empresas-industriales-2025"/>
  </r>
  <r>
    <s v="Ayudas para la mejora de la competitividad"/>
    <x v="1"/>
    <s v="Local/regional level (SP)"/>
    <s v="Projects aimed at improving business competitiveness are eligible for support._x000a_Projects may be individual (those carried out by a single company) or cooperative (those in which two or more companies participate) and must be related to one of the following areas:_x000a_1. Strategy_x000a_2. Organization and management_x000a_3. Process-product_x000a_4. Circular economy_x000a_5. Market_x000a_6. Social innovation:_x000a_7. Other actions"/>
    <n v="800000"/>
    <n v="0.8"/>
    <s v="45-60% of the budget_x000a_The maximum amount of subsidy per company will be 25.000 euros"/>
    <d v="2005-05-14T00:00:00"/>
    <d v="2025-08-13T00:00:00"/>
    <x v="1"/>
    <x v="1"/>
    <s v="All Companies"/>
    <s v="Regional Government"/>
    <s v="Recurrence Annual"/>
    <m/>
    <s v="https://www.navarra.es/es/tramites/on/-/line/ayudas-para-la-mejora-de-la-competitividad-2025"/>
  </r>
  <r>
    <s v="Ayudas para consumidores electrointensivos"/>
    <x v="1"/>
    <s v="Spain"/>
    <s v="Compensation mechanism for Electro-Intensive Consumers belonging to sectors defined in Royal Decree 1106/2020 (in which there are some sectors NACE 10 and 11), of December 15, based on the intensity of their electricity use and their exposure to international trade._x000a__x000a_Private companies that have the certification of electro-intensive consumer, may benefit from the aid._x000a__x000a_Beneficiaries of the aid must comply with several obligations: ISO 50001, improve energy performance in certain conditions, report, etc."/>
    <n v="11000000"/>
    <n v="11"/>
    <s v="The maximum aid will be up to 85 % of the part corresponding to the financing of support for electricity from renewable sources, high-efficiency cogeneration or compensation for the additional cost of financing of non-peninsular territories of electro-intensive consumers included in the charges corresponding to consumption intended for activities in the listed sectors."/>
    <d v="2025-04-21T00:00:00"/>
    <d v="2025-05-19T00:00:00"/>
    <x v="1"/>
    <x v="1"/>
    <s v="All Companies"/>
    <s v="National Government "/>
    <s v="Subsidies awarded through a competitive process among all those who have applied to be beneficiaries._x000a_The maximum global amount allocated to subsidies in this call will be prorated among all the beneficiaries._x000a_Recurrence Annual"/>
    <m/>
    <s v="https://www.mintur.gob.es/portalayudas/consumidores-electrointensivos/Paginas/index.aspx"/>
  </r>
  <r>
    <s v="Subvención para la transformación productiva de personas autónomas y microempresas hacia la economía verde y digital (MRR)"/>
    <x v="1"/>
    <s v="Spain"/>
    <s v="The aim is to facilitate the maintenance of employment for self-employed persons and micro-enterprises that carry out actions to promote the productive transformation of businesses towards the green and digital economy._x000a_Self-employed persons and micro-enterprises."/>
    <n v="2000000"/>
    <n v="2"/>
    <n v="5000"/>
    <d v="2022-02-15T00:00:00"/>
    <d v="2023-05-31T00:00:00"/>
    <x v="1"/>
    <x v="0"/>
    <s v="Individuals"/>
    <s v="Regional Government"/>
    <m/>
    <m/>
    <s v="https://www.navarra.es/es/tramites/on/-/line/subvencion-para-la-transformacion-productiva-de-personas-autonomas-y-microempresas-hacia-la-economia-verde-y-digital-mrr_x000a_https://bon.navarra.es/es/anuncio/-/texto/2023/109/32"/>
  </r>
  <r>
    <s v="Programma Regionale FESR Lazio 2021-2027 - Obiettivo specifico 2.2. - Azione 2.2.3 Sostegno alle comunità energetiche. Approvazione dell'Avviso pubblico &quot;Sostegno agli investimenti delle Comunità energetiche rinnovabili"/>
    <x v="1"/>
    <s v="Local/regional level (IT)"/>
    <s v="The notice promoted by the Lazio Region supports the establishment and enhancement of plants for the production of shared electricity from renewable energy sources (RES), serving Renewable Energy Communities (RECs) as defined in Article 31 of Legislative Decree 199/2021. The support for investments in RECs is part of the Region's priority commitments to achieve the following objectives:_x000a__x000a_Environmental: Encouraging the spread of RES, reducing greenhouse gas emissions, and contributing to the mitigation of climate change._x000a_Energy and Economic: Addressing energy poverty through self-generation of electricity from RES._x000a_Social: Promoting models of inclusion and collaboration involving vulnerable and disadvantaged individuals._x000a_Eligible interventions include the construction or enhancement of plants (UP) powered by renewable sources, as defined in Article 2, paragraph 1, letter a) of CACER Decree 414/2023."/>
    <m/>
    <m/>
    <s v="35-40%"/>
    <d v="2025-01-20T00:00:00"/>
    <d v="2025-05-20T00:00:00"/>
    <x v="1"/>
    <x v="0"/>
    <s v="Individuals"/>
    <s v="Regional Government"/>
    <s v="For the plants/UP related to the REC beneficiary's configuration, a 35% contribution is recognized, based on the lower of the following two amounts:_x000a__x000a_The actual eligible expenses incurred for the operation, which include the expenses listed in Article 6 &quot;Eligible Expenses&quot; for each eligible plant/UP indicated in the funding application._x000a_The eligible maximum expense for the operation, which is the sum of the maximum reference investment costs for each eligible plant/UP, calculated according to Annex 2 &quot;Eligible Expenses&quot; of CACER Decree 414/2023 and Appendix E of the TIAD Operational Rules (Annex 1 to the mentioned Decree)._x000a_The maximum eligible expenses for plants/UP are:_x000a__x000a_€1,500/kW for plants/UP up to 20 kW._x000a_€1,200/kW for plants/UP over 20 kW and up to 200 kW._x000a_€1,100/kW for plants/UP over 200 kW and up to 600 kW._x000a_€1,050/kW for plants/UP over 600 kW and up to 1,000 kW._x000a_The support percentage can be increased by 5% if one or more of the following conditions apply:_x000a__x000a_Participation in the REC by vulnerable groups such as economically disadvantaged people, couples under 35, or individuals with physical disabilities._x000a_Participation of local territorial entities that have approved integrated climate adaptation and mitigation strategies or provided roofs of public buildings or public areas for the installation of RES plants._x000a_The REC implements social inclusion and solidarity projects, potentially in collaboration with local authorities, religious bodies, or third-sector entities._x000a_The operation is located in areas affected by the seismic events of August 24, 2016, and subsequent ones._x000a_The total grant to the REC is non-repayable, with a minimum of €200,000 and a maximum of €1,500,000._x000a__x000a_Eligibility: Applications can only be submitted by RECs located in Lazio, established in accordance with Directive 2018/2001/EU and national implementing regulations (Legislative Decree no. 199/2021, CACER Decree 414/2023, and Directorial Decree no. 22 of February 23, 2024)._x000a__x000a_Exclusions:_x000a__x000a_Plants/UP located in municipalities with fewer than 5,000 residents, based on the latest ISTAT census._x000a_RECs with public law status benefit from funding through the FESR 2021-2027 if plants/UP are located in municipalities within areas A and B of the PSR zoning, or in area C with a population exceeding 20,000._x000a_If plants/UP are located in municipalities outside these zones, they benefit from regional budget funds._x000a_The support is provided through FESR 2021-2027 funds, or, in case of exhaustion, from regional budget funds."/>
    <m/>
    <s v="https://www.lazioinnova.it/bandi/sostegno-agli-investimenti-delle-comunita-energetiche-rinnovabili-2024/"/>
  </r>
  <r>
    <s v="Decreto FER 2   "/>
    <x v="0"/>
    <s v="Italy"/>
    <s v="The incentives are granted in the form of tariffs, defined through competitive auction procedures. For plants up to 300 kW, a single tariff is provided. For larger plants, the incentive is calculated as the difference between the applicable tariff and the zonal electricity price. The decree specifies the eligible projects, including new plants with innovative technologies, the refurbishment of traditional geothermal plants with innovations, and floating offshore and inland water plants. Expenditures strictly related to the construction and commissioning of plants are eligible, including equipment, civil works, necessary infrastructures, and permits."/>
    <s v="N/A (allocated through competitive procedures)"/>
    <m/>
    <s v="35% (minimum, based on eligible costs and project characteristics)"/>
    <d v="2024-12-16T00:00:00"/>
    <d v="2025-02-14T00:00:00"/>
    <x v="1"/>
    <x v="1"/>
    <m/>
    <s v="Energy Service Provider"/>
    <s v="The program supports energy transition objectives and the reduction of greenhouse gas emissions, with a total estimated production of 15 TWh of additional renewable energy from 2024 to 2028. The process involves participation in competitive procedures, with the GSE evaluating all offers and selecting the best ones._x000a__x000a_Recurrence:Periodically, with public procedures announced by the GSE from 2024 to 2028"/>
    <m/>
    <s v="https://www.gse.it/servizi-per-te/fonti-rinnovabili/fer2"/>
  </r>
  <r>
    <s v="EasyPOC"/>
    <x v="1"/>
    <s v="Local/regional level (FR)"/>
    <s v="EasyPOC helps secure the company in the first step of the development process for a high-tech innovation. It is adressed to SMEs and large companies (less than 2000 employees). all industrial sectors are targeted, ioncluding agri-food. The funding scheme allows for allows for 100% funding of the technological feasibility study and/or the development of a proof of concept (POC), relying on th expertise of CEA Tech in the fields of: Digital technology, Health, and  Energy.  CEA Tech is a a technological research division within a national research center"/>
    <m/>
    <m/>
    <n v="1"/>
    <m/>
    <m/>
    <x v="1"/>
    <x v="1"/>
    <s v="All Companies"/>
    <s v="Regional Government"/>
    <s v="Only adressing companies with headquarters in the Auvergne Rhône Alpes region_x000a_Recurrence Annual"/>
    <m/>
    <s v="https://campusnumerique.auvergnerhonealpes.fr/article/programme-easypoc/"/>
  </r>
  <r>
    <s v="Appel à projets pour accélérer la Transition juste des Bouches-du-Rhône"/>
    <x v="1"/>
    <s v="Local/regional level (FR)"/>
    <s v="The call for projects addresses the &quot;Climate-Neutral Economy&quot; component of the Territorial Just Transition Plan. The objective is to transform the linear industrial model into a circular, resource-efficient, decarbonized, and job-generating industrial model._x000a_Three types of supported actions:_x000a_- Optimizing the material cycle_x000a_- Adopting an efficient, clean, and competitive energy mix_x000a_- Innovating for industrial ecology"/>
    <m/>
    <m/>
    <s v="between 40 and 70% "/>
    <d v="2024-04-17T00:00:00"/>
    <d v="2024-04-17T00:00:00"/>
    <x v="1"/>
    <x v="1"/>
    <s v="All Companies"/>
    <s v="Regional Government"/>
    <s v="Call for projects launched in the framewrok of the OP FEDER-FSE+-FTJ 2021-2027. Target beneficiaries located only in the Bouches du Rhône department. Open to all types of companies + fondations, NGOs, public bodies, research and training organizations._x000a__x000a_Recurrence:Periodically, with public procedures announced by the GSE from 2024 to 2028"/>
    <m/>
    <s v="https://pole-innovalliance.com/appel-a-projet/nouvel-appel-a-projets-pour-accelerer-la-transition-juste-des-bouches-du-rhone/"/>
  </r>
  <r>
    <s v="Sud Développement"/>
    <x v="1"/>
    <s v="Local/regional level (FR)"/>
    <s v="Regional grant scheme to support business investements to accelerating the growth of the regional businesses. Supported projects involve productive investments contributing to the development of the region’s strategic sectors (including agri-food) and/or the Climate Pla; are aligned with a logic of acceleration and strong growth and/or undergoing a major transition in digital, technological, energy, or ecological aspect. "/>
    <m/>
    <m/>
    <s v="Investment grant ranging from €100,000 to €500,000 or a repayable advance (with a deferral of one to two years) ranging from €100,000 to €1,000,000, corresponding to 20% of the total eligible expenses"/>
    <m/>
    <m/>
    <x v="1"/>
    <x v="0"/>
    <s v="All Companies"/>
    <s v="Regional Government"/>
    <m/>
    <s v="the grant scheme is linked to the regional aid &quot;Parcours Sud Industrie 4.0 Carbone&quot; (see row below)"/>
    <s v="https://www.maregionsud.fr/vos-aides/detail/sud-developpement"/>
  </r>
  <r>
    <s v="Parcours Sud Industrie 4.0 Carbone"/>
    <x v="1"/>
    <s v="Local/regional level (FR)"/>
    <s v="the regional aide takes the form of a support programme structures around 3 modules: _x000a_Awareness and Diagnosis Module: Defines the company's modernization roadmap, assesses its maturity level regarding Industry 4.0 competitiveness drivers (connected objects and industrial internet, advanced production technologies, new approaches to work, etc.), and identifies growth opportunities related to the energy and ecological transition and decarbonization (short supply chains, energy efficiency, industrial decarbonization). This module is 100% funded by the Sud Region._x000a_Support Module:Aims to define at least one priority transformation project with a positive impact on the energy transition and decarbonization, while identifying suitable technological or service-based solutions. This support consists of 5 to 12 days of expert consultancy and is covered by the company._x000a_Financing Module:Grants an investment subsidy ranging from €100,000 to €500,000, covering 35% of the total eligible expenses, based on the Industry 4.0 decarbonization transformation roadmap."/>
    <m/>
    <m/>
    <s v="Grants an investment subsidy ranging from €100,000 to €500,000, covering 35% of the total eligible expenses, based on the Industry 4.0 decarbonization transformation roadmap."/>
    <m/>
    <m/>
    <x v="1"/>
    <x v="0"/>
    <s v="SME/Micro "/>
    <s v="Regional Government"/>
    <m/>
    <s v="adressed to all sectors, agri-food included"/>
    <s v="https://www.maregionsud.fr/vos-aides/detail/parcours-sud-industrie-40-carbone"/>
  </r>
  <r>
    <s v="EENERGY"/>
    <x v="1"/>
    <s v="All EU Country"/>
    <s v="Funding for equipment contributing to the energy transition (e.g., photovoltaic panels, machine replacement, waste heat recovery, etc.)._x000a_Expected deliverable: Achieve at least a 5% reduction in your energy consumption."/>
    <m/>
    <m/>
    <n v="1"/>
    <m/>
    <d v="2025-02-28T00:00:00"/>
    <x v="1"/>
    <x v="1"/>
    <s v="SME/Micro "/>
    <s v="European Funding"/>
    <s v="Cascade funding launched by the EEN Network_x000a_Call Launched 2 times"/>
    <s v="adressed to all sectors, agri-food included"/>
    <m/>
  </r>
  <r>
    <s v=" Grands projets industriels de décarbonation » - France 2030"/>
    <x v="4"/>
    <s v="France"/>
    <s v="The Large Industrial Decarbonization Projects call for tenders aims to support the acceleration of industrial decarbonization in France and the development of the most ambitious decarbonization technologies to meet the aforementioned European and national goals. It is particularly intended to accelerate the decarbonization of the most emitting and hardest-to-decarbonize industrial sectors and sites, while enabling the emergence of decarbonization solutions at the most cost-effective price. "/>
    <m/>
    <m/>
    <m/>
    <m/>
    <d v="2025-05-15T00:00:00"/>
    <x v="1"/>
    <x v="0"/>
    <s v="Large companies"/>
    <s v="National Government "/>
    <s v="The Call for Tenders is addressed to companies that responded to the public consultation on the tender project, which took place from June 26 to September 30, 2024."/>
    <s v="adressed to all sectors, agri-food included"/>
    <s v="https://agirpourlatransition.ademe.fr/entreprises/aides-financieres/20241219/appel-doffres-grands-projets-industriels-decarbonation-2024"/>
  </r>
  <r>
    <s v="SUD PRET CLIMAT"/>
    <x v="5"/>
    <s v="Local/regional level (FR)"/>
    <s v="Loan scheme that allows for financing intangible expenses related to the company's energy or ecological transition: i) the increase in working capital required for a development program; II) Intangible investments; compliance costs, recruitment and training, prospecting expenses, advertising costs iii) Material investments with low collateral value."/>
    <m/>
    <m/>
    <m/>
    <m/>
    <m/>
    <x v="1"/>
    <x v="0"/>
    <s v="SME/Micro "/>
    <s v="Regional Government"/>
    <s v="Open to +3 years old SMEs "/>
    <s v="adressed to all sectors, agri-food included"/>
    <s v="https://entreprises.maregionsud.fr/financement/sud-entreprises/sud-pret-climat"/>
  </r>
  <r>
    <s v="Tremplin pour la transition écologique des PME"/>
    <x v="1"/>
    <s v="France"/>
    <s v="Fast financing of investments and studies to support the evolution of businesses in line with the ecological transition. The aid supports, amongts others, business projects related lminked with decarbonisation "/>
    <m/>
    <m/>
    <m/>
    <d v="2025-01-01T00:00:00"/>
    <d v="2025-12-31T00:00:00"/>
    <x v="0"/>
    <x v="0"/>
    <s v="SME/Micro "/>
    <s v="National Government "/>
    <s v="The amount of the aid requested must be higher than € 5k and lower than €200k"/>
    <s v="adressed to all sectors, agri-food included"/>
    <s v="https://agirpourlatransition.ademe.fr/entreprises/aides-financieres/2025/tremplin-transition-ecologique-pme"/>
  </r>
  <r>
    <s v="Installations de production de chaleur et de froid renouvelable à partir de géothermie de surface et d'aérothermie"/>
    <x v="1"/>
    <s v="France"/>
    <s v="The aid finances the installation of heat and cold production system using surface geothermal energy or aerothermal energy. ADEME, the funding authority, can support the following operations with a minimum renewable heat production of 25 MWh/year: (i) surface geothermal energy with heat pumps on shallow aquifers, on geothermal probe fields, on energy geostructures, on compact geothermal exchangers, or on thermoactive pavements; (ii)installations using the same principles as geothermal energy but utilizing wastewater, seawater, surface water, or thermal waters through heat pumps; aerothermal energy, only air/water heat pumps._x000a_Surface geothermal or aerothermal operations supported by ADEME can be dedicated to a building (or process) or be connected to a heating and/or cooling network._x000a_Low-power installations are supported only within the framework of renewable heat contracts (renewable heat production &lt; 25 MWh/year)."/>
    <m/>
    <m/>
    <s v="45-65%"/>
    <d v="2025-01-01T00:00:00"/>
    <d v="2025-12-31T00:00:00"/>
    <x v="0"/>
    <x v="1"/>
    <s v="All Companies"/>
    <s v="National Government "/>
    <s v="Adressed to companies, local public authorities, NGOs, public institutions_x000a_Recurrence Annual"/>
    <m/>
    <s v="https://agirpourlatransition.ademe.fr/entreprises/aides-financieres/2025/installations-production-chaleur-froid-renouvelable-a-partir-geothermie"/>
  </r>
  <r>
    <s v="Agevolazione per Autoproduzione di Energia da Fonti Rinnovabili nelle PMI "/>
    <x v="1"/>
    <s v="Italy"/>
    <s v="The measure &quot;Support for the Self-Production of Energy from Renewable Sources in SMEs - FER&quot; provides grants for investment programs by small and medium-sized enterprises aimed at the self-production of electricity generated from solar photovoltaic or small wind power plants, for immediate self-consumption and for energy storage systems behind the meter for deferred self-consumption."/>
    <n v="320000000"/>
    <n v="320"/>
    <s v="30-50%"/>
    <d v="2025-04-04T00:00:00"/>
    <d v="2025-11-10T00:00:00"/>
    <x v="0"/>
    <x v="0"/>
    <s v="SME/Micro "/>
    <s v="National Government "/>
    <s v="Who it is addressed to_x000a_The incentive is aimed at SMEs throughout Italy, excluding businesses operating in the coal sector and the primary production of agricultural products, fishing, and aquaculture._x000a__x000a_Enterprises whose activities do not ensure compliance with the DNSH principle, as per Article 17 of Regulation (EU) No. 852/2020 of the European Parliament and Council of June 18, 2020, are not eligible for benefits._x000a__x000a_The incentives_x000a_A total of 320 million euros is available, with 40% reserved for the regions of Abruzzo, Basilicata, Calabria, Campania, Molise, Puglia, Sardinia, and Sicily, and another 40% for micro and small enterprises._x000a__x000a_The incentives are granted based on a ranking and assigned to investment programs with eligible expenses ranging from a minimum of 30,000 euros to a maximum of one million euros, at the following maximum rates:_x000a__x000a_30% for medium-sized enterprises_x000a_40% for micro and small enterprises_x000a_30% for any additional electricity storage component of the investment_x000a_50% for the ex-ante energy diagnosis required for planning the interventions outlined in the decree."/>
    <m/>
    <s v="https://www.invitalia.it/cosa-facciamo/rafforziamo-le-imprese/sostegno-autoproduzione-energia-rinnovabile-pmi"/>
  </r>
  <r>
    <s v="Environmental credit"/>
    <x v="6"/>
    <s v="Poland"/>
    <s v="Under the measure, entrepreneurs will be able to carry out investments in broadly understood energy efficiency, related to energy saving, including thermo-modernisation of buildings, as well as changing the sources of energy used to more ecological ones and replacing equipment, installations or technological lines to more energy-efficient ones. _x000a_Public support constitutes an ecological bonus - a subsidy constituting a refund of the capital part of the ecological loan intended to cover the eligible costs incurred by the beneficiary for the implementation of the above investment._x000a_"/>
    <s v="95.000.000,00 PLN_x000a_Planned increase in allocation "/>
    <n v="404.60775833247084"/>
    <s v="15-80%"/>
    <d v="2025-10-24T00:00:00"/>
    <s v="08/01/2026 or UNTIL RESOURCES LAST"/>
    <x v="0"/>
    <x v="1"/>
    <s v="SME/Micro "/>
    <s v="European Funding"/>
    <s v="Periodically, with public procedures announced by the BGK from 2024 to 2026"/>
    <m/>
    <s v="Kredyt ekologiczny"/>
  </r>
  <r>
    <s v="ECOEnergyIII Loan"/>
    <x v="5"/>
    <s v="Local/regional level (PO)"/>
    <s v="The Financial Instrument Eco-Energy Loan III provides direct support to Final Recipients (micro, small and medium-sized enterprises) for the financing of investment projects implemented at Final Recipients in the territory of the Wielkopolskie Voivodship, which aim to reduce the negative impact on the environment, including the improvement of air quality, in particular with regard to:_x000a_- production, transport, storage or use of hydrogen,_x000a_- improvement of energy efficiency,_x000a_- production of energy from RES,_x000a_- purchase of low-emission means of transport for business purposes."/>
    <s v="10.000.000,00 PLN"/>
    <n v="42.590290350786404"/>
    <m/>
    <d v="2024-01-01T00:00:00"/>
    <s v="UNTIL RESOURCES LAST"/>
    <x v="0"/>
    <x v="0"/>
    <s v="SME/Micro "/>
    <s v="Regional Government"/>
    <m/>
    <m/>
    <s v="Pożyczka EKOenergetyczna III - WFR"/>
  </r>
  <r>
    <s v="Electricity storages and related infrastructure to improve the stability of the Polish electricity grid"/>
    <x v="7"/>
    <s v="Poland"/>
    <s v="Construction of electricity storage facilities with a capacity of no less than 2 MW and a capacity of no less than 4 MWh (including battery containers, inverters, transformers, installation of battery modules, support systems) together with testing and acceptance of the storage facilities (obligatory scope);_x000a_construction of the grid connection and associated infrastructure (optional scope);_x000a_configuration and adaptation of the storage facility (optional scope)."/>
    <s v="4.150.000.000,00 PLN"/>
    <n v="17674.970495576359"/>
    <s v="in the form of a grant - up to 45 per cent of the total investment costs (an additional 10 per cent for a medium-sized enterprise and 20 per cent for a small enterprise); in the form of a loan on preferential or market terms up to 100 per cent of the eligible costs."/>
    <d v="2025-04-04T00:00:00"/>
    <d v="2025-05-30T00:00:00"/>
    <x v="1"/>
    <x v="0"/>
    <s v="Corporate Sectors"/>
    <s v="National Government "/>
    <s v="The budget for the programme in the form of grants and loans is PLN 4.15 billion._x000a_For grants - up to PLN 3,735,000,000 and for loans - PLN 415,000,000."/>
    <m/>
    <s v="Rusza nabór wniosków na dofinansowanie magazynów energii z budżetem 4 mld zł - Narodowy Fundusz Ochrony Środowiska i Gospodarki Wodnej - Portal Gov.pl"/>
  </r>
  <r>
    <s v="Digitisation of district heating networks"/>
    <x v="7"/>
    <s v="Poland"/>
    <s v="The aim of the Digitisation of District Heating Networks programme is to support investments that will reduce heat losses on the network. This is made possible by equipping the network with measuring devices, data transmission means and applications that provide decision support for optimal control of network operation under normal operating conditions as well as under emergency conditions. The primary task of such a network is to support all processes related to its efficient operation. The budget for the Digitisation of District Heating Networks programme in the form of grants and loans is PLN 500 million. Co-financing can be obtained by energy enterprises with licensed business activity in the field of heat transmission and distribution."/>
    <s v="500.000.000,00 PLN"/>
    <n v="2129.5145175393204"/>
    <m/>
    <d v="2025-04-01T00:00:00"/>
    <d v="2025-09-30T00:00:00"/>
    <x v="1"/>
    <x v="0"/>
    <s v="Corporate Sectors"/>
    <s v="National Government "/>
    <s v="Under the 3rd call, it is possible to apply for PLN 160 million, including: PLN 80 million non-refundable grant (subsidy) and PLN 80 million repayable grant (loan)"/>
    <m/>
    <s v="https://www.gov.pl/web/nfosigw/efektywne-i-niezawodne-ogrzewanie---ruszyl-iii-nabor-wnioskow-o-dofinansowanie-w-ramach-programu-priorytetowego-digitalizacja-sieci-cieplowniczych"/>
  </r>
  <r>
    <s v="Measure 10.7.1 Development of value chain cooperation (grant)"/>
    <x v="1"/>
    <s v="Poland"/>
    <s v="The support is directed to the implementation of investment activities to strengthen the market position of the SME sector in rural areas (in local markets), to influence the diversification and shortening of food chain stages, and to promote cooperation within the value chain through the obligation to sign supply contracts between farmers and the processing industry._x000a_Support is granted in two areas:_x000a_- Area A - processing and marketing of agricultural products (SMEs)_x000a_- Area B - processing and marketing of organic agricultural products (SMEs)_x000a_The intervention supports tangible and intangible investments concerning:_x000a_- construction of buildings or structures,_x000a_- purchase of technology for the processing of agricultural products or marketing of agricultural products (including storage, sorting, packaging, preparation for sale - only in the case of organized forms of cooperation among farmers),_x000a_- environmental protection,_x000a_- infrastructure for processing food waste into bio-components or processing by-products of agricultural products."/>
    <s v="MAX. 10.000.000,00 PLN_x000a_MIN. 100.000,00 PLN_x000a__x000a_"/>
    <n v="42.590290350786404"/>
    <s v="Area A:_x000a_- up to 50% of the eligible costs of the operation._x000a_- up to 60% of the eligible costs of the operation for beneficiaries carrying out activities in the form of organized forms of cooperation between farmers (as above)._x000a__x000a_Area B:_x000a_- up to 60% of the eligible costs of the operation."/>
    <s v="4TH QUARTER 2025"/>
    <s v="UNTIL RESOURCES LAST"/>
    <x v="0"/>
    <x v="0"/>
    <s v="SME/Micro "/>
    <s v="European Funding"/>
    <m/>
    <m/>
    <s v="I.10.7.1 Rozwój współpracy w ramach łańcucha wartości (dotacja) - poza gospodarstwem - Ministerstwo Rolnictwa i Rozwoju Wsi - Portal Gov.pl"/>
  </r>
  <r>
    <s v="Measure 10.1.1 Investments in agricultural holdings that enhance competitiveness (grant)"/>
    <x v="1"/>
    <s v="Poland"/>
    <s v="The aim of the intervention is to increase market orientation and competitiveness of farms through:_x000a_- rationalization of production technologies,_x000a_- introduction of modern, including digital, technologies or innovations,_x000a_- change of production profile,_x000a_- improvement of production quality,_x000a_- increase of added product value._x000a_Under the intervention, it will be possible to implement operations in four areas:_x000a_Area A Animal production operations involving:_x000a_- applying precision agriculture solutions to buildings or structures used for animal production._x000a__x000a_Area B Operations for organic production on farms engaged in organic production involving:_x000a_- construction or modernization of buildings or structures for organic production using modern technologies,_x000a_- use of precision agriculture solutions, including in buildings or structures for organic production,_x000a_- providing paddocks and pastures for animals, including with the use of innovative solutions,_x000a_- increasing the profitability of production through consumer-safe and efficient extension of the shelf life of products, storage and better preparation for sale,_x000a_- purchase or leasing, completed with transfer of ownership, of new machinery, equipment, equipment for organic agricultural production,_x000a_- construction or purchase of elements of technical infrastructure directly affecting the conditions of agricultural activity._x000a_Aid in Area B applies to farms engaged in organic production for the market, where at least 80% of the agricultural area or at least 50% of the agricultural area and all animal production to which the operation relates are covered by the organic farming system on the date of application for aid. Sales of organic products from the farm must be reported._x000a__x000a_Area C On-farm agricultural production operations to increase the profitability of production through consumer-safe and efficient extension of the shelf life of products, storage and better preparation for sale (including direct sale), operations involving the construction or modernization of buildings or structures or the purchase of new equipment for: preparation, storage, cleaning, sorting, calibration, packaging of agricultural products._x000a_Area C On-farm agricultural production operations to increase the profitability of production through consumer-safe and efficient extension of the shelf life of products, storage and better preparation for sale (including direct sale), operations involving the construction or modernization of buildings or structures or the purchase of new equipment for: preparation, storage, cleaning, sorting, calibration, packaging of agricultural products._x000a__x000a__x000a_Area D Crop production operations involving the purchase of harvesting machinery."/>
    <s v="Area A - 300.000,00 PLN_x000a_Area B - 1.300.000,00 PLN_x000a_Area C - 1.300.000,00 PLN_x000a_Area D - 300.000,00 PLN"/>
    <n v="5.536737745602232"/>
    <s v="The aid is in the form of a grant - reimbursement of part of the eligible costs of the operation. Aid intensity:_x000a_- 65% of the eligible operation costs for farmers who are under 40 years old or who implement the operation on a farm engaged in organic activities,_x000a_- 45% of these costs for other operations."/>
    <d v="2024-11-21T00:00:00"/>
    <d v="2024-12-30T00:00:00"/>
    <x v="1"/>
    <x v="0"/>
    <s v="SME/Micro "/>
    <s v="European Funding"/>
    <m/>
    <m/>
    <s v="I.10.1.1 Inwestycje w gospodarstwach rolnych zwiększające konkurencyjność (dotacje) - Ministerstwo Rolnictwa i Rozwoju Wsi - Portal Gov.pl"/>
  </r>
  <r>
    <s v="_x000a_Measure10.2 Investments on farms in the field of Renewable Energy and energy efficiency improvement"/>
    <x v="1"/>
    <s v="Poland"/>
    <s v="_x000a_The intervention aims to reduce the pressure of agricultural activities on the environment, through_x000a_use of renewable energy, proper management of waste and by-products from agriculture, and improving energy efficiency._x000a__x000a_Area A - purchase or construction of new equipment for the production of energy from agricultural biogas (electricity or heat or gaseous fuel) up to 50 kW with the possibility of installing energy storage._x000a__x000a_Area B - purchase or construction of solar power generation facilities up to 50 kW with energy storage and energy management systems or with a heat pump - as long as it will be an integral part of the solar power generation facility, installation costs for the installation of the above equipment._x000a__x000a_Area C - purchase of systems to improve the energy efficiency of farm buildings used for agricultural production, such as the construction, reconstruction or purchase of biomass boilers, systems_x000a_for heat recovery (e.g.: from milk, livestock buildings, litter, manure), roof glazing, LED lighting, as well as thermal modernization of farm buildings used for agricultural production."/>
    <s v="_x000a_The beneficiary can apply to areas A or B, or C. The maximum amount of aid for areas A and C combined cannot exceed 1.700.000,00 PLN and for areas B and C 400.000,00 PLN "/>
    <n v="7.2403493596336892"/>
    <s v="Up to 65% of eligible expenses"/>
    <d v="2025-09-02T00:00:00"/>
    <d v="2025-10-01T00:00:00"/>
    <x v="1"/>
    <x v="0"/>
    <s v="Individuals"/>
    <s v="European Funding"/>
    <m/>
    <m/>
    <s v="I.10.2 Inwestycje w gospodarstwach rolnych w zakresie OZE i poprawy efektywności energetycznej - Ministerstwo Rolnictwa i Rozwoju Wsi - Portal Gov.pl"/>
  </r>
  <r>
    <s v="_x000a_Cogeneration for Energy and Industry"/>
    <x v="7"/>
    <s v="Poland"/>
    <s v="_x000a_Promoting the use of high-efficiency cogeneration for industry. "/>
    <s v="Amount of allocation for co-financing in the form of a loan - up to 2.000.000,00 PLN._x000a__x000a_Amount of allocation for co-financing in the form of a grant - up to 1.468.000,00 PLN."/>
    <n v="8.5180580701572826"/>
    <s v="Up to 50% _x000a_up to 65% subsidies for biogas plants"/>
    <d v="2024-04-22T00:00:00"/>
    <d v="2025-12-19T00:00:00"/>
    <x v="0"/>
    <x v="0"/>
    <s v="All Companies"/>
    <s v="European Funding"/>
    <m/>
    <m/>
    <s v="https://www.gov.pl/web/funduszmodernizacyjny/kogeneracja-dla-energetyki-i-przemyslu-2nabor-wnioskow "/>
  </r>
  <r>
    <s v="_x000a_Energy for the Countryside"/>
    <x v="7"/>
    <s v="Poland"/>
    <s v="_x000a_The program aims to increase the use of renewable energy sources in rural and rural-urban municipalities."/>
    <s v="The amount of the program's allocation 3.000.000,00 PLN, including:_x000a__x000a_- for co-financing in the form of a loan - up to 1.050.000,00 PLN _x000a__x000a_- for co-financing in the form of grants - up to 1.950.000,00 PLN "/>
    <n v="12777.087105235922"/>
    <s v="Up to 65% grant for biogas and hydropower plants_x000a_Up to 20% grant for energy storage facilities"/>
    <d v="2025-02-03T00:00:00"/>
    <d v="2025-12-19T00:00:00"/>
    <x v="0"/>
    <x v="0"/>
    <s v="All Companies"/>
    <s v="European Funding"/>
    <m/>
    <m/>
    <s v="https://www.gov.pl/web/nfosigw/nabor-wnioskow-2025-w-programie-energia-dla-wsi "/>
  </r>
  <r>
    <s v="Energy Performance Contracting (EPC), Guaranteed Savings"/>
    <x v="8"/>
    <s v="All EU Country"/>
    <s v="Contract in which the ESCO implements energy efficiency improvement measures, and the investment is recovered thanks to the savings guaranteed by the contract._x000a_Payment for the services provided is based, in part or in full, on the achievement of energy efficiency improvements._x000a_Within this EPC modality:_x000a_• The client takes out a loan to carry out the project, or uses its own funds. It assumes the financial risk._x000a_• The ESCO guarantees that the loan will be repaid with the guaranteed savings achieved with the implementation of the project._x000a_• The ESCO pays the difference if it does not achieve the previously agreed savings._x000a_• Main advantage for the ESCO: it can develop more projects"/>
    <m/>
    <m/>
    <m/>
    <m/>
    <m/>
    <x v="0"/>
    <x v="0"/>
    <s v="All Companies"/>
    <s v="ESCo"/>
    <m/>
    <m/>
    <m/>
  </r>
  <r>
    <s v="Energy Performance Contracting (EPC), shared savings"/>
    <x v="8"/>
    <s v="All EU Country"/>
    <s v="The ESCO guarantees energy savings and, therefore, financial savings, which will be used to amortize the investment of the equipment needed to achieve the savings._x000a_After the contract ends, ownership of the equipment is transferred to the company._x000a_Under this EPC model:_x000a_• The client does not need to take out a loan._x000a_• The ESCO finances the project: it assumes the financial risk._x000a_• If there are losses, they are shared. In some cases, the ESCO assumes the technical risk._x000a_• Main advantage for the client: there is no debt._x000a_• The asset is transferred to the end customer."/>
    <m/>
    <m/>
    <m/>
    <m/>
    <m/>
    <x v="0"/>
    <x v="0"/>
    <s v="All Companies"/>
    <s v="ESCo"/>
    <m/>
    <m/>
    <m/>
  </r>
  <r>
    <s v="Energy Supply Contracting (ESC)"/>
    <x v="8"/>
    <s v="All EU Country"/>
    <s v="The ESCO charges a fee per unit of transformed energy sold to the customer. The ESCO supplies the customer with transformed energy (steam, hot water, cold water, etc.) from a facility implemented by the ESCO itself, which may or may not be independent of the customer's facilities. Savings in €/kWh._x000a_The ESCO typically retains ownership of the equipment and assumes the risk of energy prices and facility performance."/>
    <m/>
    <m/>
    <m/>
    <m/>
    <m/>
    <x v="0"/>
    <x v="0"/>
    <s v="All Companies"/>
    <s v="ESCo"/>
    <m/>
    <m/>
    <m/>
  </r>
  <r>
    <s v="Servitization of energy"/>
    <x v="8"/>
    <s v="All EU Country"/>
    <s v="A model where energy is offered on a &quot;pay-for use&quot; basis. Customers pay only for the energy they use, according to previously agreed-upon terms._x000a_There is no initial investment by the end customer; the technology provider is responsible for the installation and maintenance of the equipment."/>
    <m/>
    <m/>
    <m/>
    <m/>
    <m/>
    <x v="0"/>
    <x v="0"/>
    <s v="All Companies"/>
    <s v="ESCo"/>
    <m/>
    <m/>
    <m/>
  </r>
  <r>
    <s v="Power Purchase Agreement (PPA)"/>
    <x v="8"/>
    <s v="All EU Country"/>
    <s v="Power Purchase Agreements (PPAs) are long-term bilateral contracts for the acquisition of electricity by a buyer from a producer, which covers part or all of the production of its renewable generation facility. In PPAs, the price, or pricing formula, and the energy delivery timeframe are previously agreed upon between the counterparties and include the transfer of green certificates or guarantees of origin of renewable energy from the producer to the buyer._x000a_. On-site  PPA: This is the simplest configuration, as the geographic proximity between the generator and consumer allows them to share a physical connection. In this case, the consumer signs the PPA directly with the generator for the supply of electricity._x000a_. Off-sitePPA: No possibility of establishing a physical connection between the generator and the consumer, but the physical exchange of energy is possible since both are connected to the same grid. This configuration requires the participation of a retailer to act as an intermediary between both PPA counterparties, providing the physical supply of energy to the buyer, as well as the delivery of the guarantees of origin."/>
    <m/>
    <m/>
    <m/>
    <m/>
    <m/>
    <x v="0"/>
    <x v="0"/>
    <s v="All Companies"/>
    <s v="ESCo"/>
    <m/>
    <m/>
    <m/>
  </r>
  <r>
    <s v="Engineering, Procurement and Construction Management (EPCM), turnkey project"/>
    <x v="8"/>
    <s v="All EU Country"/>
    <s v="A turnkey contract is an agreement whereby the ESCO designs and implements an energy efficiency project, committing to certain quality standards during the installation's commissioning. However, in this case, the client-ESCO relationship ends once the installation is completed. This type of contract does not include any commitment to operation, maintenance, or subsequent verification of savings."/>
    <m/>
    <m/>
    <m/>
    <m/>
    <m/>
    <x v="0"/>
    <x v="0"/>
    <s v="All Companies"/>
    <s v="ESCo"/>
    <m/>
    <m/>
    <m/>
  </r>
  <r>
    <s v="Comprehensive Energy Contract or 5Ps (Energy management, Maintenance, Full equipment warranty, Improvement works, Improving energy efficiency). "/>
    <x v="8"/>
    <s v="All EU Country"/>
    <s v="It consists of the provision of cumulative energy services based on the client's needs. This model is widely used in public administration and dates back to 2007. It was adapted in 2019 to comply with the Eurostat guide and the new public sector contracts law. It was introduced by the IDAE (Institute for Energy Diversification and Saving)._x000a_Its five services are:_x000a_P1: Energy supply or management._x000a_P2: Preventive maintenance of equipment to ensure perfect operation, cleanliness, and continued performance._x000a_P3: Full equipment warranty. Repair with replacement of all equipment components._x000a_P4: Execution, investment, and financing of equipment improvement and renovation works required by the client. The ESCO passes the investment on to the client through a fixed annual bill, subject to interest rate changes. In this case, the ESCO's contract and billing are not subject to the savings achieved._x000a_P5: Investments in energy-saving measures and renewable energy: incorporation of renewable energy and renewable energy equipment and facilities into the contract. These facilities will be studied, proposed, implemented, and financed by the ESCO through the savings or sale of renewable energy achieved within the contract period."/>
    <m/>
    <m/>
    <m/>
    <m/>
    <m/>
    <x v="0"/>
    <x v="0"/>
    <s v="Other"/>
    <s v="ESCo"/>
    <s v="For public sector"/>
    <m/>
    <m/>
  </r>
  <r>
    <s v="Investimenti - Linea impresa efficiente - Approvazione criteri applicativi"/>
    <x v="7"/>
    <s v="Local/regional level (IT)"/>
    <s v="The measure aims to promote investments for the energy efficiency of companies, through the upgrading or renewal of production plants, including the use of renewable energy sources, in order to reduce environmental impact, energy consumption, and greenhouse gas emissions._x000a_SMEs that meet the following requirements can participate:_x000a_Be duly established, registered, and active in the Business Register, with at least two financial statements filed or, for those not required to file, two tax returns submitted by the application date;_x000a_Have an operational site in Lombardy where the Project will be carried out as of the application date or establish it within the grant period;_x000a_Fall within classification 1 to 10 according to the Credit Scoring methodology based on historical data of the Evaluation Model for calculating the probability of default by the Central Guarantee Fund;_x000a_Where applicable, be compliant with the stipulation of insurance contracts against damages._x000a_The “Beneficiary Entities” section of Annex A of the Resolution lists cases excluded from the call._x000a_The incentive consists of:_x000a_A non-repayable grant;_x000a_A free regional guarantee on a medium-to-long term loan granted and disbursed by financing institutions._x000a_Projects for which applications can be submitted must:_x000a_Concern investments dedicated to energy efficiency;_x000a_Result in at least a 30% reduction of climate-impacting emissions recorded in Lombardy;_x000a_Have a value between a minimum amount of €100,000.00 and a maximum amount of €5,000,000.00._x000a_The Project must be carried out exclusively at the site declared in the application and be accompanied by an energy audit that may cover the entire site or one or more production processes carried out at that site."/>
    <n v="43232662.119999997"/>
    <n v="43232.662120000001"/>
    <n v="0.7"/>
    <d v="2025-09-16T00:00:00"/>
    <s v="UNTIL RESOURCES LAST"/>
    <x v="0"/>
    <x v="0"/>
    <s v="SME/Micro "/>
    <s v="Regional Government"/>
    <m/>
    <m/>
    <s v="Investimenti - Linea impresa efficiente - Approvazione criteri applicativi"/>
  </r>
  <r>
    <s v="Décarb Flash"/>
    <x v="1"/>
    <s v="France"/>
    <s v="The projects submitted must lead to a reduction in the beneficiary's greenhouse gas (GHG) emissions, in particular by reducing fuel consumption, whether in terms of industrial processes, equipment producing industrial utilities or the insulation of industrial buildings, on the project site, as defined by its SIRET."/>
    <m/>
    <m/>
    <s v="can be 100%"/>
    <d v="2025-04-10T00:00:00"/>
    <d v="2027-02-15T00:00:00"/>
    <x v="0"/>
    <x v="0"/>
    <s v="SME/Micro "/>
    <s v="National Government "/>
    <s v="ALso open to ETI non EU-ETS"/>
    <m/>
    <s v="https://agir.ademe.fr/aides-financieres/aap/decarb-flash-2025-2027"/>
  </r>
  <r>
    <s v="COSMIC"/>
    <x v="1"/>
    <s v="All EU Country"/>
    <s v="Mission:_x000a_Accelerate AI and data‑driven energy optimisation across Europe’s industrial ecosystems._x000a__x000a_Goal:_x000a_Integrate your innovative data‑ and AI‑based solution into COSMIC AI‑driven platforms at 15 large‑scale pilots – contributing to the Green Deal objectives and a more sustainable energy future.  _x000a_Operational details:_x000a_Individual award: up to 150.000 € (lump sum) + 10 months support programme _x000a__x000a_Up to 20 projects will be selected _x000a__x000a_Eligibility: Individual SMEs or startups registered in EU Member States or Horizon Europe Associated Countries _x000a__x000a_Large-scale pilots across Belgium, Finland, France, Ireland, Spain and Portugal across eight innovation areas:_x000a_Residential energy efficiency_x000a_ Industrial energy efficiency_x000a_ Building performance_x000a_ Smart resource management_x000a_ Circular economy_x000a_ Sustainable maritime transport_x000a_ Optimised renewable energy_x000a_ Inclusive energy transition_x000a_ "/>
    <m/>
    <m/>
    <n v="100"/>
    <d v="2025-08-18T00:00:00"/>
    <d v="2025-10-27T00:00:00"/>
    <x v="0"/>
    <x v="0"/>
    <s v="SME/Micro "/>
    <s v="International Government"/>
    <m/>
    <m/>
    <s v="https://cosmic-horizon.eu/opencalls"/>
  </r>
  <r>
    <s v="PACTE Industrie"/>
    <x v="1"/>
    <s v="France"/>
    <s v="The PACTE Industrie program supports manufacturers in their energy transition through customized studies and coaching. In particular, it helps you to:_x000a_conduct opportunity studies on the energy mix including energy advisor training and assistance with ISO 50 001 certification_x000a_develop an ambitious decarbonization strategy,_x000a_build a financing plan tailored to your projects"/>
    <m/>
    <m/>
    <s v="From 50 % to 80 according to companies size"/>
    <d v="2025-01-01T00:00:00"/>
    <d v="2025-12-31T00:00:00"/>
    <x v="0"/>
    <x v="1"/>
    <s v="All Companies"/>
    <s v="National Government "/>
    <s v="For industry only. Recurrence Annual"/>
    <m/>
    <s v="https://pacte-industrie.ademe.fr/"/>
  </r>
  <r>
    <m/>
    <x v="9"/>
    <m/>
    <m/>
    <m/>
    <m/>
    <m/>
    <m/>
    <m/>
    <x v="2"/>
    <x v="2"/>
    <m/>
    <m/>
    <m/>
    <m/>
    <m/>
  </r>
  <r>
    <m/>
    <x v="9"/>
    <m/>
    <m/>
    <m/>
    <m/>
    <m/>
    <m/>
    <m/>
    <x v="2"/>
    <x v="2"/>
    <m/>
    <m/>
    <m/>
    <m/>
    <m/>
  </r>
  <r>
    <m/>
    <x v="9"/>
    <m/>
    <m/>
    <m/>
    <m/>
    <m/>
    <m/>
    <m/>
    <x v="2"/>
    <x v="2"/>
    <m/>
    <m/>
    <m/>
    <m/>
    <m/>
  </r>
  <r>
    <m/>
    <x v="9"/>
    <m/>
    <m/>
    <m/>
    <m/>
    <m/>
    <m/>
    <m/>
    <x v="2"/>
    <x v="2"/>
    <m/>
    <m/>
    <m/>
    <m/>
    <m/>
  </r>
  <r>
    <m/>
    <x v="9"/>
    <m/>
    <m/>
    <m/>
    <m/>
    <m/>
    <m/>
    <m/>
    <x v="2"/>
    <x v="2"/>
    <m/>
    <m/>
    <m/>
    <m/>
    <m/>
  </r>
  <r>
    <m/>
    <x v="9"/>
    <m/>
    <m/>
    <m/>
    <m/>
    <m/>
    <m/>
    <m/>
    <x v="2"/>
    <x v="2"/>
    <m/>
    <m/>
    <m/>
    <m/>
    <m/>
  </r>
  <r>
    <m/>
    <x v="9"/>
    <m/>
    <m/>
    <m/>
    <m/>
    <m/>
    <m/>
    <m/>
    <x v="2"/>
    <x v="2"/>
    <m/>
    <m/>
    <m/>
    <m/>
    <m/>
  </r>
  <r>
    <m/>
    <x v="9"/>
    <m/>
    <m/>
    <m/>
    <m/>
    <m/>
    <m/>
    <m/>
    <x v="2"/>
    <x v="2"/>
    <m/>
    <m/>
    <m/>
    <m/>
    <m/>
  </r>
  <r>
    <m/>
    <x v="9"/>
    <m/>
    <m/>
    <m/>
    <m/>
    <m/>
    <m/>
    <m/>
    <x v="2"/>
    <x v="2"/>
    <m/>
    <m/>
    <m/>
    <m/>
    <m/>
  </r>
  <r>
    <m/>
    <x v="9"/>
    <m/>
    <m/>
    <m/>
    <m/>
    <m/>
    <m/>
    <m/>
    <x v="2"/>
    <x v="2"/>
    <m/>
    <m/>
    <m/>
    <m/>
    <m/>
  </r>
  <r>
    <m/>
    <x v="9"/>
    <m/>
    <m/>
    <m/>
    <m/>
    <m/>
    <m/>
    <m/>
    <x v="2"/>
    <x v="2"/>
    <m/>
    <m/>
    <m/>
    <m/>
    <m/>
  </r>
  <r>
    <m/>
    <x v="9"/>
    <m/>
    <m/>
    <m/>
    <m/>
    <m/>
    <m/>
    <m/>
    <x v="2"/>
    <x v="2"/>
    <m/>
    <m/>
    <m/>
    <m/>
    <m/>
  </r>
  <r>
    <m/>
    <x v="9"/>
    <m/>
    <m/>
    <m/>
    <m/>
    <m/>
    <m/>
    <m/>
    <x v="2"/>
    <x v="2"/>
    <m/>
    <m/>
    <m/>
    <m/>
    <m/>
  </r>
  <r>
    <m/>
    <x v="9"/>
    <m/>
    <m/>
    <m/>
    <m/>
    <m/>
    <m/>
    <m/>
    <x v="2"/>
    <x v="2"/>
    <m/>
    <m/>
    <m/>
    <m/>
    <m/>
  </r>
  <r>
    <m/>
    <x v="9"/>
    <m/>
    <m/>
    <m/>
    <m/>
    <m/>
    <m/>
    <m/>
    <x v="2"/>
    <x v="2"/>
    <m/>
    <m/>
    <m/>
    <m/>
    <m/>
  </r>
  <r>
    <m/>
    <x v="9"/>
    <m/>
    <m/>
    <m/>
    <m/>
    <m/>
    <m/>
    <m/>
    <x v="2"/>
    <x v="2"/>
    <m/>
    <m/>
    <m/>
    <m/>
    <m/>
  </r>
  <r>
    <m/>
    <x v="9"/>
    <m/>
    <m/>
    <m/>
    <m/>
    <m/>
    <m/>
    <m/>
    <x v="2"/>
    <x v="2"/>
    <m/>
    <m/>
    <m/>
    <m/>
    <m/>
  </r>
  <r>
    <m/>
    <x v="9"/>
    <m/>
    <m/>
    <m/>
    <m/>
    <m/>
    <m/>
    <m/>
    <x v="2"/>
    <x v="2"/>
    <m/>
    <m/>
    <m/>
    <m/>
    <m/>
  </r>
  <r>
    <m/>
    <x v="9"/>
    <m/>
    <m/>
    <m/>
    <m/>
    <m/>
    <m/>
    <m/>
    <x v="2"/>
    <x v="2"/>
    <m/>
    <m/>
    <m/>
    <m/>
    <m/>
  </r>
  <r>
    <m/>
    <x v="9"/>
    <m/>
    <m/>
    <m/>
    <m/>
    <m/>
    <m/>
    <m/>
    <x v="2"/>
    <x v="2"/>
    <m/>
    <m/>
    <m/>
    <m/>
    <m/>
  </r>
  <r>
    <m/>
    <x v="9"/>
    <m/>
    <m/>
    <m/>
    <m/>
    <m/>
    <m/>
    <m/>
    <x v="2"/>
    <x v="2"/>
    <m/>
    <m/>
    <m/>
    <m/>
    <m/>
  </r>
  <r>
    <m/>
    <x v="9"/>
    <m/>
    <m/>
    <m/>
    <m/>
    <m/>
    <m/>
    <m/>
    <x v="2"/>
    <x v="2"/>
    <m/>
    <m/>
    <m/>
    <m/>
    <m/>
  </r>
  <r>
    <m/>
    <x v="9"/>
    <m/>
    <m/>
    <m/>
    <m/>
    <m/>
    <m/>
    <m/>
    <x v="2"/>
    <x v="2"/>
    <m/>
    <m/>
    <m/>
    <m/>
    <m/>
  </r>
  <r>
    <m/>
    <x v="9"/>
    <m/>
    <m/>
    <m/>
    <m/>
    <m/>
    <m/>
    <m/>
    <x v="2"/>
    <x v="2"/>
    <m/>
    <m/>
    <m/>
    <m/>
    <m/>
  </r>
  <r>
    <m/>
    <x v="9"/>
    <m/>
    <m/>
    <m/>
    <m/>
    <m/>
    <m/>
    <m/>
    <x v="2"/>
    <x v="2"/>
    <m/>
    <m/>
    <m/>
    <m/>
    <m/>
  </r>
  <r>
    <m/>
    <x v="9"/>
    <m/>
    <m/>
    <m/>
    <m/>
    <m/>
    <m/>
    <m/>
    <x v="2"/>
    <x v="2"/>
    <m/>
    <m/>
    <m/>
    <m/>
    <m/>
  </r>
  <r>
    <m/>
    <x v="9"/>
    <m/>
    <m/>
    <m/>
    <m/>
    <m/>
    <m/>
    <m/>
    <x v="2"/>
    <x v="2"/>
    <m/>
    <m/>
    <m/>
    <m/>
    <m/>
  </r>
  <r>
    <m/>
    <x v="9"/>
    <m/>
    <m/>
    <m/>
    <m/>
    <m/>
    <m/>
    <m/>
    <x v="2"/>
    <x v="2"/>
    <m/>
    <m/>
    <m/>
    <m/>
    <m/>
  </r>
  <r>
    <m/>
    <x v="9"/>
    <m/>
    <m/>
    <m/>
    <m/>
    <m/>
    <m/>
    <m/>
    <x v="2"/>
    <x v="2"/>
    <m/>
    <m/>
    <m/>
    <m/>
    <m/>
  </r>
  <r>
    <m/>
    <x v="9"/>
    <m/>
    <m/>
    <m/>
    <m/>
    <m/>
    <m/>
    <m/>
    <x v="2"/>
    <x v="2"/>
    <m/>
    <m/>
    <m/>
    <m/>
    <m/>
  </r>
  <r>
    <m/>
    <x v="9"/>
    <m/>
    <m/>
    <m/>
    <m/>
    <m/>
    <m/>
    <m/>
    <x v="2"/>
    <x v="2"/>
    <m/>
    <m/>
    <m/>
    <m/>
    <m/>
  </r>
  <r>
    <m/>
    <x v="9"/>
    <m/>
    <m/>
    <m/>
    <m/>
    <m/>
    <m/>
    <m/>
    <x v="2"/>
    <x v="2"/>
    <m/>
    <m/>
    <m/>
    <m/>
    <m/>
  </r>
  <r>
    <m/>
    <x v="9"/>
    <m/>
    <m/>
    <m/>
    <m/>
    <m/>
    <m/>
    <m/>
    <x v="2"/>
    <x v="2"/>
    <m/>
    <m/>
    <m/>
    <m/>
    <m/>
  </r>
  <r>
    <m/>
    <x v="9"/>
    <m/>
    <m/>
    <m/>
    <m/>
    <m/>
    <m/>
    <m/>
    <x v="2"/>
    <x v="2"/>
    <m/>
    <m/>
    <m/>
    <m/>
    <m/>
  </r>
  <r>
    <m/>
    <x v="9"/>
    <m/>
    <m/>
    <m/>
    <m/>
    <m/>
    <m/>
    <m/>
    <x v="2"/>
    <x v="2"/>
    <m/>
    <m/>
    <m/>
    <m/>
    <m/>
  </r>
  <r>
    <m/>
    <x v="9"/>
    <m/>
    <m/>
    <m/>
    <m/>
    <m/>
    <m/>
    <m/>
    <x v="2"/>
    <x v="2"/>
    <m/>
    <m/>
    <m/>
    <m/>
    <m/>
  </r>
  <r>
    <m/>
    <x v="9"/>
    <m/>
    <m/>
    <m/>
    <m/>
    <m/>
    <m/>
    <m/>
    <x v="2"/>
    <x v="2"/>
    <m/>
    <m/>
    <m/>
    <m/>
    <m/>
  </r>
  <r>
    <m/>
    <x v="9"/>
    <m/>
    <m/>
    <m/>
    <m/>
    <m/>
    <m/>
    <m/>
    <x v="2"/>
    <x v="2"/>
    <m/>
    <m/>
    <m/>
    <m/>
    <m/>
  </r>
  <r>
    <m/>
    <x v="9"/>
    <m/>
    <m/>
    <m/>
    <m/>
    <m/>
    <m/>
    <m/>
    <x v="2"/>
    <x v="2"/>
    <m/>
    <m/>
    <m/>
    <m/>
    <m/>
  </r>
  <r>
    <m/>
    <x v="9"/>
    <m/>
    <m/>
    <m/>
    <m/>
    <m/>
    <m/>
    <m/>
    <x v="2"/>
    <x v="2"/>
    <m/>
    <m/>
    <m/>
    <m/>
    <m/>
  </r>
  <r>
    <m/>
    <x v="9"/>
    <m/>
    <m/>
    <m/>
    <m/>
    <m/>
    <m/>
    <m/>
    <x v="2"/>
    <x v="2"/>
    <m/>
    <m/>
    <m/>
    <m/>
    <m/>
  </r>
  <r>
    <m/>
    <x v="9"/>
    <m/>
    <m/>
    <m/>
    <m/>
    <m/>
    <m/>
    <m/>
    <x v="2"/>
    <x v="2"/>
    <m/>
    <m/>
    <m/>
    <m/>
    <m/>
  </r>
  <r>
    <m/>
    <x v="9"/>
    <m/>
    <m/>
    <m/>
    <m/>
    <m/>
    <m/>
    <m/>
    <x v="2"/>
    <x v="2"/>
    <m/>
    <m/>
    <m/>
    <m/>
    <m/>
  </r>
  <r>
    <m/>
    <x v="9"/>
    <m/>
    <m/>
    <m/>
    <m/>
    <m/>
    <m/>
    <m/>
    <x v="2"/>
    <x v="2"/>
    <m/>
    <m/>
    <m/>
    <m/>
    <m/>
  </r>
  <r>
    <m/>
    <x v="9"/>
    <m/>
    <m/>
    <m/>
    <m/>
    <m/>
    <m/>
    <m/>
    <x v="2"/>
    <x v="2"/>
    <m/>
    <m/>
    <m/>
    <m/>
    <m/>
  </r>
  <r>
    <m/>
    <x v="9"/>
    <m/>
    <m/>
    <m/>
    <m/>
    <m/>
    <m/>
    <m/>
    <x v="2"/>
    <x v="2"/>
    <m/>
    <m/>
    <m/>
    <m/>
    <m/>
  </r>
  <r>
    <m/>
    <x v="9"/>
    <m/>
    <m/>
    <m/>
    <m/>
    <m/>
    <m/>
    <m/>
    <x v="2"/>
    <x v="2"/>
    <m/>
    <m/>
    <m/>
    <m/>
    <m/>
  </r>
  <r>
    <m/>
    <x v="9"/>
    <m/>
    <m/>
    <m/>
    <m/>
    <m/>
    <m/>
    <m/>
    <x v="2"/>
    <x v="2"/>
    <m/>
    <m/>
    <m/>
    <m/>
    <m/>
  </r>
  <r>
    <m/>
    <x v="9"/>
    <m/>
    <m/>
    <m/>
    <m/>
    <m/>
    <m/>
    <m/>
    <x v="2"/>
    <x v="2"/>
    <m/>
    <m/>
    <m/>
    <m/>
    <m/>
  </r>
  <r>
    <m/>
    <x v="9"/>
    <m/>
    <m/>
    <m/>
    <m/>
    <m/>
    <m/>
    <m/>
    <x v="2"/>
    <x v="2"/>
    <m/>
    <m/>
    <m/>
    <m/>
    <m/>
  </r>
  <r>
    <m/>
    <x v="9"/>
    <m/>
    <m/>
    <m/>
    <m/>
    <m/>
    <m/>
    <m/>
    <x v="2"/>
    <x v="2"/>
    <m/>
    <m/>
    <m/>
    <m/>
    <m/>
  </r>
  <r>
    <m/>
    <x v="9"/>
    <m/>
    <m/>
    <m/>
    <m/>
    <m/>
    <m/>
    <m/>
    <x v="2"/>
    <x v="2"/>
    <m/>
    <m/>
    <m/>
    <m/>
    <m/>
  </r>
  <r>
    <m/>
    <x v="9"/>
    <m/>
    <m/>
    <m/>
    <m/>
    <m/>
    <m/>
    <m/>
    <x v="2"/>
    <x v="2"/>
    <m/>
    <m/>
    <m/>
    <m/>
    <m/>
  </r>
  <r>
    <m/>
    <x v="9"/>
    <m/>
    <m/>
    <m/>
    <m/>
    <m/>
    <m/>
    <m/>
    <x v="2"/>
    <x v="2"/>
    <m/>
    <m/>
    <m/>
    <m/>
    <m/>
  </r>
  <r>
    <m/>
    <x v="9"/>
    <m/>
    <m/>
    <m/>
    <m/>
    <m/>
    <m/>
    <m/>
    <x v="2"/>
    <x v="2"/>
    <m/>
    <m/>
    <m/>
    <m/>
    <m/>
  </r>
  <r>
    <m/>
    <x v="9"/>
    <m/>
    <m/>
    <m/>
    <m/>
    <m/>
    <m/>
    <m/>
    <x v="2"/>
    <x v="2"/>
    <m/>
    <m/>
    <m/>
    <m/>
    <m/>
  </r>
  <r>
    <m/>
    <x v="9"/>
    <m/>
    <m/>
    <m/>
    <m/>
    <m/>
    <m/>
    <m/>
    <x v="2"/>
    <x v="2"/>
    <m/>
    <m/>
    <m/>
    <m/>
    <m/>
  </r>
  <r>
    <m/>
    <x v="9"/>
    <m/>
    <m/>
    <m/>
    <m/>
    <m/>
    <m/>
    <m/>
    <x v="2"/>
    <x v="2"/>
    <m/>
    <m/>
    <m/>
    <m/>
    <m/>
  </r>
  <r>
    <m/>
    <x v="9"/>
    <m/>
    <m/>
    <m/>
    <m/>
    <m/>
    <m/>
    <m/>
    <x v="2"/>
    <x v="2"/>
    <m/>
    <m/>
    <m/>
    <m/>
    <m/>
  </r>
  <r>
    <m/>
    <x v="9"/>
    <m/>
    <m/>
    <m/>
    <m/>
    <m/>
    <m/>
    <m/>
    <x v="2"/>
    <x v="2"/>
    <m/>
    <m/>
    <m/>
    <m/>
    <m/>
  </r>
  <r>
    <m/>
    <x v="9"/>
    <m/>
    <m/>
    <m/>
    <m/>
    <m/>
    <m/>
    <m/>
    <x v="2"/>
    <x v="2"/>
    <m/>
    <m/>
    <m/>
    <m/>
    <m/>
  </r>
  <r>
    <m/>
    <x v="9"/>
    <m/>
    <m/>
    <m/>
    <m/>
    <m/>
    <m/>
    <m/>
    <x v="2"/>
    <x v="2"/>
    <m/>
    <m/>
    <m/>
    <m/>
    <m/>
  </r>
  <r>
    <m/>
    <x v="9"/>
    <m/>
    <m/>
    <m/>
    <m/>
    <m/>
    <m/>
    <m/>
    <x v="2"/>
    <x v="2"/>
    <m/>
    <m/>
    <m/>
    <m/>
    <m/>
  </r>
  <r>
    <m/>
    <x v="9"/>
    <m/>
    <m/>
    <m/>
    <m/>
    <m/>
    <m/>
    <m/>
    <x v="2"/>
    <x v="2"/>
    <m/>
    <m/>
    <m/>
    <m/>
    <m/>
  </r>
  <r>
    <m/>
    <x v="9"/>
    <m/>
    <m/>
    <m/>
    <m/>
    <m/>
    <m/>
    <m/>
    <x v="2"/>
    <x v="2"/>
    <m/>
    <m/>
    <m/>
    <m/>
    <m/>
  </r>
  <r>
    <m/>
    <x v="9"/>
    <m/>
    <m/>
    <m/>
    <m/>
    <m/>
    <m/>
    <m/>
    <x v="2"/>
    <x v="2"/>
    <m/>
    <m/>
    <m/>
    <m/>
    <m/>
  </r>
  <r>
    <m/>
    <x v="9"/>
    <m/>
    <m/>
    <m/>
    <m/>
    <m/>
    <m/>
    <m/>
    <x v="2"/>
    <x v="2"/>
    <m/>
    <m/>
    <m/>
    <m/>
    <m/>
  </r>
  <r>
    <m/>
    <x v="9"/>
    <m/>
    <m/>
    <m/>
    <m/>
    <m/>
    <m/>
    <m/>
    <x v="2"/>
    <x v="2"/>
    <m/>
    <m/>
    <m/>
    <m/>
    <m/>
  </r>
  <r>
    <m/>
    <x v="9"/>
    <m/>
    <m/>
    <m/>
    <m/>
    <m/>
    <m/>
    <m/>
    <x v="2"/>
    <x v="2"/>
    <m/>
    <m/>
    <m/>
    <m/>
    <m/>
  </r>
  <r>
    <m/>
    <x v="9"/>
    <m/>
    <m/>
    <m/>
    <m/>
    <m/>
    <m/>
    <m/>
    <x v="2"/>
    <x v="2"/>
    <m/>
    <m/>
    <m/>
    <m/>
    <m/>
  </r>
  <r>
    <m/>
    <x v="9"/>
    <m/>
    <m/>
    <m/>
    <m/>
    <m/>
    <m/>
    <m/>
    <x v="2"/>
    <x v="2"/>
    <m/>
    <m/>
    <m/>
    <m/>
    <m/>
  </r>
  <r>
    <m/>
    <x v="9"/>
    <m/>
    <m/>
    <m/>
    <m/>
    <m/>
    <m/>
    <m/>
    <x v="2"/>
    <x v="2"/>
    <m/>
    <m/>
    <m/>
    <m/>
    <m/>
  </r>
  <r>
    <m/>
    <x v="9"/>
    <m/>
    <m/>
    <m/>
    <m/>
    <m/>
    <m/>
    <m/>
    <x v="2"/>
    <x v="2"/>
    <m/>
    <m/>
    <m/>
    <m/>
    <m/>
  </r>
  <r>
    <m/>
    <x v="9"/>
    <m/>
    <m/>
    <m/>
    <m/>
    <m/>
    <m/>
    <m/>
    <x v="2"/>
    <x v="2"/>
    <m/>
    <m/>
    <m/>
    <m/>
    <m/>
  </r>
  <r>
    <m/>
    <x v="9"/>
    <m/>
    <m/>
    <m/>
    <m/>
    <m/>
    <m/>
    <m/>
    <x v="2"/>
    <x v="2"/>
    <m/>
    <m/>
    <m/>
    <m/>
    <m/>
  </r>
  <r>
    <m/>
    <x v="9"/>
    <m/>
    <m/>
    <m/>
    <m/>
    <m/>
    <m/>
    <m/>
    <x v="2"/>
    <x v="2"/>
    <m/>
    <m/>
    <m/>
    <m/>
    <m/>
  </r>
  <r>
    <m/>
    <x v="9"/>
    <m/>
    <m/>
    <m/>
    <m/>
    <m/>
    <m/>
    <m/>
    <x v="2"/>
    <x v="2"/>
    <m/>
    <m/>
    <m/>
    <m/>
    <m/>
  </r>
  <r>
    <m/>
    <x v="9"/>
    <m/>
    <m/>
    <m/>
    <m/>
    <m/>
    <m/>
    <m/>
    <x v="2"/>
    <x v="2"/>
    <m/>
    <m/>
    <m/>
    <m/>
    <m/>
  </r>
  <r>
    <m/>
    <x v="9"/>
    <m/>
    <m/>
    <m/>
    <m/>
    <m/>
    <m/>
    <m/>
    <x v="2"/>
    <x v="2"/>
    <m/>
    <m/>
    <m/>
    <m/>
    <m/>
  </r>
  <r>
    <m/>
    <x v="9"/>
    <m/>
    <m/>
    <m/>
    <m/>
    <m/>
    <m/>
    <m/>
    <x v="2"/>
    <x v="2"/>
    <m/>
    <m/>
    <m/>
    <m/>
    <m/>
  </r>
  <r>
    <m/>
    <x v="9"/>
    <m/>
    <m/>
    <m/>
    <m/>
    <m/>
    <m/>
    <m/>
    <x v="2"/>
    <x v="2"/>
    <m/>
    <m/>
    <m/>
    <m/>
    <m/>
  </r>
  <r>
    <m/>
    <x v="9"/>
    <m/>
    <m/>
    <m/>
    <m/>
    <m/>
    <m/>
    <m/>
    <x v="2"/>
    <x v="2"/>
    <m/>
    <m/>
    <m/>
    <m/>
    <m/>
  </r>
  <r>
    <m/>
    <x v="9"/>
    <m/>
    <m/>
    <m/>
    <m/>
    <m/>
    <m/>
    <m/>
    <x v="2"/>
    <x v="2"/>
    <m/>
    <m/>
    <m/>
    <m/>
    <m/>
  </r>
  <r>
    <m/>
    <x v="9"/>
    <m/>
    <m/>
    <m/>
    <m/>
    <m/>
    <m/>
    <m/>
    <x v="2"/>
    <x v="2"/>
    <m/>
    <m/>
    <m/>
    <m/>
    <m/>
  </r>
  <r>
    <m/>
    <x v="9"/>
    <m/>
    <m/>
    <m/>
    <m/>
    <m/>
    <m/>
    <m/>
    <x v="2"/>
    <x v="2"/>
    <m/>
    <m/>
    <m/>
    <m/>
    <m/>
  </r>
  <r>
    <m/>
    <x v="9"/>
    <m/>
    <m/>
    <m/>
    <m/>
    <m/>
    <m/>
    <m/>
    <x v="2"/>
    <x v="2"/>
    <m/>
    <m/>
    <m/>
    <m/>
    <m/>
  </r>
  <r>
    <m/>
    <x v="9"/>
    <m/>
    <m/>
    <m/>
    <m/>
    <m/>
    <m/>
    <m/>
    <x v="2"/>
    <x v="2"/>
    <m/>
    <m/>
    <m/>
    <m/>
    <m/>
  </r>
  <r>
    <m/>
    <x v="9"/>
    <m/>
    <m/>
    <m/>
    <m/>
    <m/>
    <m/>
    <m/>
    <x v="2"/>
    <x v="2"/>
    <m/>
    <m/>
    <m/>
    <m/>
    <m/>
  </r>
  <r>
    <m/>
    <x v="9"/>
    <m/>
    <m/>
    <m/>
    <m/>
    <m/>
    <m/>
    <m/>
    <x v="2"/>
    <x v="2"/>
    <m/>
    <m/>
    <m/>
    <m/>
    <m/>
  </r>
  <r>
    <m/>
    <x v="9"/>
    <m/>
    <m/>
    <m/>
    <m/>
    <m/>
    <m/>
    <m/>
    <x v="2"/>
    <x v="2"/>
    <m/>
    <m/>
    <m/>
    <m/>
    <m/>
  </r>
  <r>
    <m/>
    <x v="9"/>
    <m/>
    <m/>
    <m/>
    <m/>
    <m/>
    <m/>
    <m/>
    <x v="2"/>
    <x v="2"/>
    <m/>
    <m/>
    <m/>
    <m/>
    <m/>
  </r>
  <r>
    <m/>
    <x v="9"/>
    <m/>
    <m/>
    <m/>
    <m/>
    <m/>
    <m/>
    <m/>
    <x v="2"/>
    <x v="2"/>
    <m/>
    <m/>
    <m/>
    <m/>
    <m/>
  </r>
  <r>
    <m/>
    <x v="9"/>
    <m/>
    <m/>
    <m/>
    <m/>
    <m/>
    <m/>
    <m/>
    <x v="2"/>
    <x v="2"/>
    <m/>
    <m/>
    <m/>
    <m/>
    <m/>
  </r>
  <r>
    <m/>
    <x v="9"/>
    <m/>
    <m/>
    <m/>
    <m/>
    <m/>
    <m/>
    <m/>
    <x v="2"/>
    <x v="2"/>
    <m/>
    <m/>
    <m/>
    <m/>
    <m/>
  </r>
  <r>
    <m/>
    <x v="9"/>
    <m/>
    <m/>
    <m/>
    <m/>
    <m/>
    <m/>
    <m/>
    <x v="2"/>
    <x v="2"/>
    <m/>
    <m/>
    <m/>
    <m/>
    <m/>
  </r>
  <r>
    <m/>
    <x v="9"/>
    <m/>
    <m/>
    <m/>
    <m/>
    <m/>
    <m/>
    <m/>
    <x v="2"/>
    <x v="2"/>
    <m/>
    <m/>
    <m/>
    <m/>
    <m/>
  </r>
  <r>
    <m/>
    <x v="9"/>
    <m/>
    <m/>
    <m/>
    <m/>
    <m/>
    <m/>
    <m/>
    <x v="2"/>
    <x v="2"/>
    <m/>
    <m/>
    <m/>
    <m/>
    <m/>
  </r>
  <r>
    <m/>
    <x v="9"/>
    <m/>
    <m/>
    <m/>
    <m/>
    <m/>
    <m/>
    <m/>
    <x v="2"/>
    <x v="2"/>
    <m/>
    <m/>
    <m/>
    <m/>
    <m/>
  </r>
  <r>
    <m/>
    <x v="9"/>
    <m/>
    <m/>
    <m/>
    <m/>
    <m/>
    <m/>
    <m/>
    <x v="2"/>
    <x v="2"/>
    <m/>
    <m/>
    <m/>
    <m/>
    <m/>
  </r>
  <r>
    <m/>
    <x v="9"/>
    <m/>
    <m/>
    <m/>
    <m/>
    <m/>
    <m/>
    <m/>
    <x v="2"/>
    <x v="2"/>
    <m/>
    <m/>
    <m/>
    <m/>
    <m/>
  </r>
  <r>
    <m/>
    <x v="9"/>
    <m/>
    <m/>
    <m/>
    <m/>
    <m/>
    <m/>
    <m/>
    <x v="2"/>
    <x v="2"/>
    <m/>
    <m/>
    <m/>
    <m/>
    <m/>
  </r>
  <r>
    <m/>
    <x v="9"/>
    <m/>
    <m/>
    <m/>
    <m/>
    <m/>
    <m/>
    <m/>
    <x v="2"/>
    <x v="2"/>
    <m/>
    <m/>
    <m/>
    <m/>
    <m/>
  </r>
  <r>
    <m/>
    <x v="9"/>
    <m/>
    <m/>
    <m/>
    <m/>
    <m/>
    <m/>
    <m/>
    <x v="2"/>
    <x v="2"/>
    <m/>
    <m/>
    <m/>
    <m/>
    <m/>
  </r>
  <r>
    <m/>
    <x v="9"/>
    <m/>
    <m/>
    <m/>
    <m/>
    <m/>
    <m/>
    <m/>
    <x v="2"/>
    <x v="2"/>
    <m/>
    <m/>
    <m/>
    <m/>
    <m/>
  </r>
  <r>
    <m/>
    <x v="9"/>
    <m/>
    <m/>
    <m/>
    <m/>
    <m/>
    <m/>
    <m/>
    <x v="2"/>
    <x v="2"/>
    <m/>
    <m/>
    <m/>
    <m/>
    <m/>
  </r>
  <r>
    <m/>
    <x v="9"/>
    <m/>
    <m/>
    <m/>
    <m/>
    <m/>
    <m/>
    <m/>
    <x v="2"/>
    <x v="2"/>
    <m/>
    <m/>
    <m/>
    <m/>
    <m/>
  </r>
  <r>
    <m/>
    <x v="9"/>
    <m/>
    <m/>
    <m/>
    <m/>
    <m/>
    <m/>
    <m/>
    <x v="2"/>
    <x v="2"/>
    <m/>
    <m/>
    <m/>
    <m/>
    <m/>
  </r>
  <r>
    <m/>
    <x v="9"/>
    <m/>
    <m/>
    <m/>
    <m/>
    <m/>
    <m/>
    <m/>
    <x v="2"/>
    <x v="2"/>
    <m/>
    <m/>
    <m/>
    <m/>
    <m/>
  </r>
  <r>
    <m/>
    <x v="9"/>
    <m/>
    <m/>
    <m/>
    <m/>
    <m/>
    <m/>
    <m/>
    <x v="2"/>
    <x v="2"/>
    <m/>
    <m/>
    <m/>
    <m/>
    <m/>
  </r>
  <r>
    <m/>
    <x v="9"/>
    <m/>
    <m/>
    <m/>
    <m/>
    <m/>
    <m/>
    <m/>
    <x v="2"/>
    <x v="2"/>
    <m/>
    <m/>
    <m/>
    <m/>
    <m/>
  </r>
  <r>
    <m/>
    <x v="9"/>
    <m/>
    <m/>
    <m/>
    <m/>
    <m/>
    <m/>
    <m/>
    <x v="2"/>
    <x v="2"/>
    <m/>
    <m/>
    <m/>
    <m/>
    <m/>
  </r>
  <r>
    <m/>
    <x v="9"/>
    <m/>
    <m/>
    <m/>
    <m/>
    <m/>
    <m/>
    <m/>
    <x v="2"/>
    <x v="2"/>
    <m/>
    <m/>
    <m/>
    <m/>
    <m/>
  </r>
  <r>
    <m/>
    <x v="9"/>
    <m/>
    <m/>
    <m/>
    <m/>
    <m/>
    <m/>
    <m/>
    <x v="2"/>
    <x v="2"/>
    <m/>
    <m/>
    <m/>
    <m/>
    <m/>
  </r>
  <r>
    <m/>
    <x v="9"/>
    <m/>
    <m/>
    <m/>
    <m/>
    <m/>
    <m/>
    <m/>
    <x v="2"/>
    <x v="2"/>
    <m/>
    <m/>
    <m/>
    <m/>
    <m/>
  </r>
  <r>
    <m/>
    <x v="9"/>
    <m/>
    <m/>
    <m/>
    <m/>
    <m/>
    <m/>
    <m/>
    <x v="2"/>
    <x v="2"/>
    <m/>
    <m/>
    <m/>
    <m/>
    <m/>
  </r>
  <r>
    <m/>
    <x v="9"/>
    <m/>
    <m/>
    <m/>
    <m/>
    <m/>
    <m/>
    <m/>
    <x v="2"/>
    <x v="2"/>
    <m/>
    <m/>
    <m/>
    <m/>
    <m/>
  </r>
  <r>
    <m/>
    <x v="9"/>
    <m/>
    <m/>
    <m/>
    <m/>
    <m/>
    <m/>
    <m/>
    <x v="2"/>
    <x v="2"/>
    <m/>
    <m/>
    <m/>
    <m/>
    <m/>
  </r>
  <r>
    <m/>
    <x v="9"/>
    <m/>
    <m/>
    <m/>
    <m/>
    <m/>
    <m/>
    <m/>
    <x v="2"/>
    <x v="2"/>
    <m/>
    <m/>
    <m/>
    <m/>
    <m/>
  </r>
  <r>
    <m/>
    <x v="9"/>
    <m/>
    <m/>
    <m/>
    <m/>
    <m/>
    <m/>
    <m/>
    <x v="2"/>
    <x v="2"/>
    <m/>
    <m/>
    <m/>
    <m/>
    <m/>
  </r>
  <r>
    <m/>
    <x v="9"/>
    <m/>
    <m/>
    <m/>
    <m/>
    <m/>
    <m/>
    <m/>
    <x v="2"/>
    <x v="2"/>
    <m/>
    <m/>
    <m/>
    <m/>
    <m/>
  </r>
  <r>
    <m/>
    <x v="9"/>
    <m/>
    <m/>
    <m/>
    <m/>
    <m/>
    <m/>
    <m/>
    <x v="2"/>
    <x v="2"/>
    <m/>
    <m/>
    <m/>
    <m/>
    <m/>
  </r>
  <r>
    <m/>
    <x v="9"/>
    <m/>
    <m/>
    <m/>
    <m/>
    <m/>
    <m/>
    <m/>
    <x v="2"/>
    <x v="2"/>
    <m/>
    <m/>
    <m/>
    <m/>
    <m/>
  </r>
  <r>
    <m/>
    <x v="9"/>
    <m/>
    <m/>
    <m/>
    <m/>
    <m/>
    <m/>
    <m/>
    <x v="2"/>
    <x v="2"/>
    <m/>
    <m/>
    <m/>
    <m/>
    <m/>
  </r>
</pivotCacheRecords>
</file>

<file path=xl/pivotCache/pivotCacheRecords4.xml><?xml version="1.0" encoding="utf-8"?>
<pivotCacheRecords xmlns="http://schemas.openxmlformats.org/spreadsheetml/2006/main" xmlns:r="http://schemas.openxmlformats.org/officeDocument/2006/relationships" xmlns:mc="http://schemas.openxmlformats.org/markup-compatibility/2006" xmlns:xr="http://schemas.microsoft.com/office/spreadsheetml/2014/revision" mc:Ignorable="xr" count="184">
  <r>
    <s v="Tax relief"/>
    <x v="0"/>
    <s v="The incentive consists of a tax credit with a variable rate depending on the reduction in consumption achieved at the production structure or process level. It supports innovation projects that lead to a reduction in energy consumption by companies. Recognition of the contribution is subject to the presentation of specific certifications issued by an independent evaluator, ex ante and ex post, on the reduction of energy consumption"/>
    <n v="6300000000"/>
    <n v="6300"/>
    <s v="45% (63% in some cases)"/>
    <d v="2024-01-01T00:00:00"/>
    <s v=" 31/12/2025"/>
    <s v="ONGOING"/>
    <s v="No"/>
    <x v="0"/>
    <s v="National Government "/>
    <m/>
    <m/>
    <s v="https://www.mimit.gov.it/it/incentivi/piano-transizione-5-0"/>
  </r>
  <r>
    <s v="Non-repayable grant"/>
    <x v="1"/>
    <s v="The measure is aimed at supporting Lombard micro-enterprises that intend to invest in their own development and competitive relaunch, also with a view to dimensional growth, promoting investments for technological innovation interventions of plants and equipment, also with a view to promoting the reduction of the environmental impact of their production systems and the reduction of energy consumption."/>
    <n v="25000000"/>
    <n v="25"/>
    <n v="0.5"/>
    <s v="RESOURCES LAST"/>
    <s v="UNTIL RESOURCES LAST"/>
    <s v="ONGOING"/>
    <s v="No"/>
    <x v="1"/>
    <s v="Regional Government"/>
    <s v="The interventions must be carried out and accounted for within 12 months of the Determination of granting the benefit, unless there is a motivated extension for a maximum of a further 3 months."/>
    <m/>
    <s v="https://mcusercontent.com/c2fc5220fd2be73b39cf0b622/files/32e7ab03-9dd5-80d3-59b2-8b419bb9f9e1/Allegato_A_alla_Delibera_n._2829_del_22_luglio_2024.01.pdf"/>
  </r>
  <r>
    <s v="Non-repayable grant"/>
    <x v="0"/>
    <s v="The initiative is part of the broader context of the aforementioned Measure M1C2-I7 for “Support for the production system for the ecological transition, net-zero emission technologies and the competitiveness and resilience of strategic supply chains” whose purpose is to incentivize private investments and improve access to financing to support, in relation to sub-investment 1, the sectors of energy efficiency, renewable production for self-consumption and the sustainable transformation of the production process._x000a__x000a_The directorial circular of 18 October 2024, no. 42927, provides operational indications regarding the characteristics of the eligible development programs and specific clarifications relating to the application of the provisions of Title II of the decree of the Minister of Business and Made in Italy of 14 September 2023 and the related regime SA.109439 (2023/N) – Italy."/>
    <n v="350000000"/>
    <n v="350"/>
    <m/>
    <d v="2024-11-11T00:00:00"/>
    <s v="UNTIL RESOURCES LAST"/>
    <s v="ONGOING"/>
    <s v="No"/>
    <x v="0"/>
    <s v="National Government "/>
    <m/>
    <m/>
    <s v="https://www.mimit.gov.it/it/incentivi/contratti-di-sviluppo-nuovo-sportello-sottoinvestimento-7-1-pnrr"/>
  </r>
  <r>
    <s v="Non-repayable grant"/>
    <x v="0"/>
    <s v="In particular, applications must include the implementation of investment projects with the aim of:_x000a_• environmental protection, including aid for the reduction and elimination of greenhouse gas emissions;_x000a_• introduction of energy efficiency measures;_x000a_• promotion of the use of energy from renewable sources, renewable hydrogen and high-efficiency cogeneration;_x000a_• efficiency in the use of resources and support for the transition to a circular economy."/>
    <n v="350000000"/>
    <n v="350"/>
    <s v="40-60%"/>
    <d v="2024-11-11T00:00:00"/>
    <s v="UNTIL RESOURCES LAST"/>
    <s v="ONGOING"/>
    <s v="No"/>
    <x v="0"/>
    <s v="National Government "/>
    <m/>
    <m/>
    <s v="https://www.mimit.gov.it/images/stories/normativa/Circolare_18_ottobre_2024_n_42927_per_sito.pdf"/>
  </r>
  <r>
    <s v="Non-repayable grant"/>
    <x v="0"/>
    <s v="Investment 2.2 aims to support investments for the construction of photovoltaic solar electricity production plants in the agricultural and agro-industrial sector, excluding land consumption._x000a_The measure is aimed at selecting and financing interventions that consist of the purchase and installation of photovoltaic panels on the roofs of buildings that are instrumental to the activity of the beneficiary companies._x000a_Together with this activity, one or more complementary interventions for the redevelopment of the buildings may be carried out for the purpose of improving the energy efficiency of the structures, such as the removal and disposal of asbestos from the roofs, the creation of thermal insulation of the roofs and the creation of a ventilation system._x000a_Together with the construction of the photovoltaic system, which in this call may have a peak power of no less than 6 kWp and no more than 1000 kWp, it will be possible to request a contribution for the installation of electricity storage systems and/or electric charging devices for sustainable mobility."/>
    <n v="3850000000"/>
    <n v="3850"/>
    <n v="0.5"/>
    <d v="2024-09-16T00:00:00"/>
    <d v="2024-10-14T00:00:00"/>
    <s v="EXPIRED"/>
    <s v="No"/>
    <x v="0"/>
    <s v="National Government "/>
    <s v="agricultural and agro-industrial sector companies"/>
    <m/>
    <s v="https://www.gse.it/servizi-per-te/attuazione-misure-pnrr/parco-agrisolare/bando-3-2024"/>
  </r>
  <r>
    <s v="Non-repayable grant"/>
    <x v="2"/>
    <s v="developing solutions in robotics, artificial intelligence, and data technologiest to contribute to innovative operations and maintenance tasks in photovoltaic (PV) plants"/>
    <m/>
    <m/>
    <s v="30 to 100%"/>
    <m/>
    <d v="2024-12-03T00:00:00"/>
    <s v="EXPIRED"/>
    <s v="No"/>
    <x v="1"/>
    <s v="European Funding"/>
    <s v="SME and star-up"/>
    <m/>
    <m/>
  </r>
  <r>
    <s v="Non-repayable grant"/>
    <x v="2"/>
    <s v="EENergy is being implemented two open calls, which aims to support at least 1800 SMEs through services to be provided by the EEN sustainability support services. s. 900 of these eligible SMEs will receive direct financial support (funded beneficiaries) in addition to the regular services, with the remaining SMEs continuing to receive advisory services (regular beneficiaries). The first open call launched in Spring 2024 attracted over 1400 eligible applicants and funded 671 SMEs to carry out their energy efficiency activities. In the 2nd open call, at least 460 eligible SMEs will become EENergy beneficiaries, with at least 229 SMEs to be selected for funding. Additionally, a greater focus will be placed on clients from Energy Intensive Industries, with at least 67 of the funded beneficiaries coming from these sectors. An updated definition of these sectors is provided in the detailed call guidelines. Meaningful financial support to improve energy efficiency outcomes is limited and thus will be  allocated in a fair and transparent process amongst equally eligible applicants to finance energy  efficiency activities for up to €10,000. These funds are provided by the EU SMP and hence not subject to state aid rules. In total, €2.29 million will be allocated amongst the funded beneficiaries of the 2nd open call. "/>
    <n v="2290000"/>
    <n v="2.29"/>
    <s v="max 10.000 euro"/>
    <d v="2024-12-02T00:00:00"/>
    <d v="2025-02-28T00:00:00"/>
    <s v="EXPIRED"/>
    <s v="No"/>
    <x v="1"/>
    <s v="European Funding"/>
    <m/>
    <m/>
    <s v="https://een.ec.europa.eu/news/call-eenergy-energy-efficiency-grants-10000-euros-open"/>
  </r>
  <r>
    <s v="Non-repayable grant"/>
    <x v="1"/>
    <s v="Projects must concern industrial research and experimental development activities aimed at:_x000a_• Creating new products, processes, or services, or_x000a_• Significantly improving existing products, processes, or services by leveraging critical technologies identified in the STEP regulation._x000a__x000a_Eligible Critical Technologies:_x000a__x000a_Digital Technologies: Development of deep tech solutions and innovative digital technologies that contribute to achieving the goals of the 2030 Digital Decade Strategic Program._x000a__x000a_Clean and Efficient Technologies: Net-zero emissions technologies as defined in the Net-Zero Industry Regulation (including Photovoltaic and Solar Thermal, Electrolyzers and Fuel Cells, Onshore Wind Energy and Offshore Renewable Energy, Sustainable Biogas/Biomethane, Batteries and Storage Systems, Carbon Capture and Storage, Heat Pumps and Geothermal Energy, and Grid Technologies)._x000a__x000a_Biotechnologies: Biotechnological applications for the development of medicines included in the Union's list of critical medicines and their components."/>
    <n v="400000000"/>
    <n v="400"/>
    <d v="2025-05-14T00:00:00"/>
    <m/>
    <s v="UNTIL RESOURCES LAST"/>
    <s v="ONGOING"/>
    <s v="No"/>
    <x v="0"/>
    <s v="National Government "/>
    <m/>
    <m/>
    <s v="https://www.mimit.gov.it/it/incentivi/fondo-per-la-crescita-sostenibile-step-pn-ric-2021-27"/>
  </r>
  <r>
    <s v="On-bill financing (OBF)"/>
    <x v="0"/>
    <s v="The aim of the scheme is to support electricity generation from innovative renewable energy plants or those with high generation costs (biogas-powered plants, biomass-powered plants, thermodynamic solar plants, geothermal power plants, offshore wind farms, floating photovoltaic solar plants (both offshore and on inland waters), tidal energy-powered plants, wave energy, and other forms of marine energy) and with low environmental impact. Total amount of new installed capacity power is 4,6 GW._x000a_"/>
    <s v="Threshold of 4,6 GW of new installed generation power "/>
    <m/>
    <s v="Beneficiary plants receive an incentive for each produced kWh, according to the type of renewable source and to the results of downward auctions"/>
    <d v="2024-08-13T00:00:00"/>
    <d v="2028-12-31T00:00:00"/>
    <s v="ONGOING"/>
    <s v="No"/>
    <x v="0"/>
    <s v="National Government "/>
    <m/>
    <m/>
    <s v="https://www.mase.gov.it/notizie/energia-mase-pubblicato-il-decreto-fer2"/>
  </r>
  <r>
    <s v="On-bill financing (OBF)"/>
    <x v="0"/>
    <s v="The aim of the scheme is to support electricity generation from mature renewable energy technologies with barely competitive generation costs (biogas-powered plants fed with gas from water treatment facilities, wind farms, photovoltaic power plants,  hydroelectric power plants). Total amount of new installed capacity power is 17,65 GW._x000a_"/>
    <s v="Threshold of 17,65 GW of new installed generation power "/>
    <m/>
    <s v="Beneficiary plants receive an incentive for each produced kWh, according to the type of renewable source and to the results of downward auctions"/>
    <m/>
    <m/>
    <s v="ONGOING"/>
    <s v="No"/>
    <x v="0"/>
    <s v="National Government "/>
    <m/>
    <m/>
    <m/>
  </r>
  <r>
    <s v="On-bill financing (OBF)"/>
    <x v="0"/>
    <s v="The aim of the scheme is to support electricity production from agrivoltaic plants: ground-mounted photovoltaic plants that are installed combining and integrating both energy production and agricultural operations"/>
    <m/>
    <m/>
    <s v="Beneficiary plants receive an incentive for each produced kWh, according to the size of the plant "/>
    <d v="2024-01-04T00:00:00"/>
    <d v="2026-06-26T00:00:00"/>
    <s v="ONGOING"/>
    <s v="No"/>
    <x v="0"/>
    <s v="National Government "/>
    <m/>
    <m/>
    <s v="https://www.mase.gov.it/comunicati/energia-il-mase-pubblica-il-decreto-di-incentivo-allagrivoltaico-innovativo"/>
  </r>
  <r>
    <s v="On-bill financing (OBF)"/>
    <x v="0"/>
    <s v="This action aims to spread and develop the creation  of collective selfconsumption configurations from renewable energy sources (CACER). Renewable energy communities belongs to CACER family."/>
    <s v="Threshold of 5 GW of new installed generation power "/>
    <m/>
    <s v="CACERs receive an incentive for each kWh produced from renewable source and shared among members of the configuration"/>
    <d v="2024-04-08T00:00:00"/>
    <d v="2027-12-31T00:00:00"/>
    <s v="ONGOING"/>
    <s v="No"/>
    <x v="2"/>
    <s v="National Government "/>
    <s v="Large enterprises cannot be member of a CACER configuration"/>
    <m/>
    <m/>
  </r>
  <r>
    <s v="Non-repayable grant"/>
    <x v="3"/>
    <s v="Purpose: To encourage and promote the implementation of actions in SMEs and large companies in the industrial sector that reduce carbon dioxide emissions and final energy consumption, by improving energy efficiency._x000a__x000a_Addressed to:_x000a_• Small, medium and large companies in the industrial sector._x000a_• Energy service companies contracted by previous companies._x000a__x000a_Eligible measures:_x000a_•  Improvement of technology in industrial equipment and processes: Replacing energy-consuming equipment, installations and auxiliary systems with others that reduce final energy consumption and CO2 emissions_x000a_•  Implementation of energy management system: Medición consumo de energía, Instalación de elementos de regulación y control, Implementación de sistemas informáticos"/>
    <s v="4.680.201,42€_x000a_5.701.996,67 €_x000a_5.833.200,00 €"/>
    <n v="16.2"/>
    <s v="The maximum amount of aid for each action will be the lowest of the following three:_x000a_· 30% of the eligible investment of the project._x000a_· Applicable percentage on the eligible cost depending on the region where the project is located and type of promoting company (large, medium or small)._x000a_· The maximum amount of aid per application will be €750,000."/>
    <d v="2019-10-15T00:00:00"/>
    <d v="2024-06-30T00:00:00"/>
    <s v="EXPIRED"/>
    <s v="No"/>
    <x v="0"/>
    <s v="National Government "/>
    <m/>
    <m/>
    <s v="https://www.navarra.es/es/tramites/on/-/line/Ayudas-para-actuaciones-de-eficiencia-energetica-en-PYME-y-gran-empresa-del-sector-industrial"/>
  </r>
  <r>
    <s v="Non-repayable grant"/>
    <x v="3"/>
    <s v="Programmes: Promote the deployment and incorporation of thermal renewable energies in the sectors of the economy, the residential sector, and the public sector, to advance towards the objectives of decarbonisation of the economy while consolidating its competitiveness in the market._x000a__x000a_Adressed to:_x000a_• Incentive programme 1: Installation of thermal renewable energy installations in the industrial, agricultural, services and/or other sectors of the economy, including the residential sector._x000a_• Incentive programme 2: Installation of thermal renewable energy installations in non-residential buildings, establishments and infrastructures of the public sector._x000a__x000a_Elegible measures:_x000a_New renewable thermal installations, extensions and replacements of existing production systems that supply any of the following applications (for guidance and not limitation)._x000a_• Thermal applications for the production of cold and/or heat in buildings._x000a_• Low, medium and high temperature applications in production processes or other thermal applications._x000a_The following will not be covered by this aid programme:_x000a_• Heat pumps whose purpose is to function as a dehumidifying unit._x000a_• Equipment for generating industrial cold."/>
    <s v=" 2.574.576€_x000a_ 2.810.781,5€_x000a_5.555.610,00 €"/>
    <n v="10.94"/>
    <s v="Incentive programme 1: _x000a_. Large company: 35%_x000a_. Medium company: 40%_x000a_. Small company: 45%"/>
    <d v="2022-10-22T00:00:00"/>
    <d v="2024-07-31T00:00:00"/>
    <s v="EXPIRED"/>
    <s v="No"/>
    <x v="0"/>
    <s v="National Government "/>
    <s v="Individualized evaluation: applications are processed in strict order of submission until funds are exhausted."/>
    <m/>
    <s v="https://www.navarra.es/es/tramites/on/-/line/ayudas-para-la-implantacion-de-instalaciones-de-energias-renovables-termicas"/>
  </r>
  <r>
    <s v="Non-repayable grant"/>
    <x v="3"/>
    <s v="Purpose: Encourage self-consumption and storage, with renewable energy sources._x000a__x000a_Six programmes. For industry:_x000a_. Program 2: Implementation of self-consumption facilities with_x000a_renewable energy sources in other productive sectors of the economy, with or without storage_x000a_. Program 3: Incorporation of storage in self-consumption facilities with renewable energy sources already existing in the service sector and other productive sectors._x000a__x000a_Elegible measures:_x000a_• Equipment and materials (Photovoltaic, mini-wind, Geothermal, solar thermal, biomass, aerothermal, storage, etc.)._x000a_• Civil works._x000a_• Electromechanical, hydraulic or control equipment._x000a_• Monitoring and management systems._x000a_• Drafting of projects and technical reports._x000a_• Facultative management._x000a_• And other actions."/>
    <n v="40000000"/>
    <n v="40"/>
    <s v="Programme 2:_x000a_Between €300 and €3350/kWp depending on:_x000a_· The type of installation (photovoltaic or wind),_x000a_· Its power_x000a_· And the size of the company_x000a_Between 45% and 65% for storage installations._x000a__x000a_Programme 3:_x000a_Between 45% and 65% depending on the power and size of the company."/>
    <d v="2021-11-10T00:00:00"/>
    <m/>
    <s v="EXPIRED"/>
    <s v="No"/>
    <x v="0"/>
    <s v="National Government "/>
    <s v="The grant is made through individual evaluation, in the order of presentation until the funds are exhausted."/>
    <m/>
    <s v="https://www.navarra.es/es/tramites/on/-/line/Ayudas-al-autoconsumo-y-al-almacenamiento-con-fuentes-de-energia-renovable"/>
  </r>
  <r>
    <s v="Non-repayable grant"/>
    <x v="3"/>
    <s v="Purpose: Encourage actions that seek to rationalize energy consumption and reduce dependence on oil in the transport of goods and mobility of people._x000a__x000a_Eligible measures:_x000a_· Acquisition of electric and plug-in hybrid vehicles_x000a_and fuel cells._x000a_· Installation of charging points."/>
    <n v="5085186.8"/>
    <n v="5.0851867999999998"/>
    <s v="The maximum amount of aid for each action will be the lowest of the following three:_x000a_· 30% of the eligible investment of the project._x000a_· Applicable percentage on the eligible cost depending on the region where the project is located and type of promoting company (large, medium or small)._x000a_· The maximum amount of aid per application will be €750,000."/>
    <d v="2025-12-01T00:00:00"/>
    <d v="2025-12-31T00:00:00"/>
    <s v="ONGOING"/>
    <s v="No"/>
    <x v="0"/>
    <s v="National Government "/>
    <m/>
    <m/>
    <s v="https://www.navarra.es/es/tramites/on/-/line/programa-de-incentivos-ligados-a-la-movilidad-electrica-programa-moves-iii-2021"/>
  </r>
  <r>
    <s v="Tax relief"/>
    <x v="4"/>
    <s v="Deductible actions:_x000a_. Investments in energy facilities: Electricity production only for self-consumption, Thermal production_x000a_. Investments in electric vehicle and charging infrastructure: electric vehicles, hybrid vehicles, bicycles, charging stations"/>
    <s v="N.A"/>
    <s v="N.A"/>
    <s v=". Renewable energy: 15-30%_x000a_. Vehicles:_x000a_Pure electric vehicles: 30%_x000a_Hybrid vehicles: 5%_x000a_. Recharching infrastructure:_x000a_15% recharging infrastructure if power is less than 7.4 kW_x000a_17% if power between 7.4 kW and 22 kW_x000a_20% if power between 22 kW and 50 kW"/>
    <s v="N.A."/>
    <s v="N.A."/>
    <s v="ONGOING"/>
    <s v="No"/>
    <x v="0"/>
    <s v="Regional Government"/>
    <s v="Tax deductions are compatible with other aid and subsidies."/>
    <m/>
    <s v="https://www.navarra.es/es/tramites/on/-/line/Informe-de-inversiones-en-instalaciones-de-energias-renovables-y-en-sistemas-de-recarga"/>
  </r>
  <r>
    <s v="Non-repayable grant"/>
    <x v="4"/>
    <s v="Actions in facilities that use energy from renewable sources for thermal use and electricity generation are eligible for subsidies._x000a_Actions eligible for subsidies must be carried out on farms that are registered in the register of agricultural farms in Navarre (REAN). Additionally, pumping facilities and storage facilities that serve agricultural farms are also eligible for subsidies._x000a_Only electrical energy installations that, according to current regulations, are intended for self-consumption are eligible, and may have storage systems, as well as self-consumption installations isolated from the grid._x000a_In the case of biogas, eligible actions are investments made both for the generation and for the use of the biogas generated."/>
    <n v="700000"/>
    <n v="0.7"/>
    <s v=". For aid under the Commission Regulation (EU) No. 651/2014 of 17 June 2014, the aid intensity will be:_x000a_Small company  65%_x000a_Medium-sized company  55%_x000a_Large company 45%_x000a_The maximum aid to be received by a beneficiary is 50.000 euros. In the event that there is sufficient credit, this limit will not be taken into account._x000a_. For aid under the de minimis regime, 65% of the eligible expenditure up to a maximum of 20.000 euros"/>
    <d v="2025-01-15T00:00:00"/>
    <d v="2025-02-14T00:00:00"/>
    <s v="EXPIRED"/>
    <s v="Yes"/>
    <x v="0"/>
    <s v="Regional Government"/>
    <s v="Recurrence Annual"/>
    <m/>
    <s v="https://www.navarra.es/es/tramites/on/-/line/ayudas-a-explotaciones-agropecuarias-para-la-transicion-energetica"/>
  </r>
  <r>
    <s v="Non-repayable grant"/>
    <x v="4"/>
    <s v="Aimed at legally constituted and registered energy communities as of the deadline for submitting applications and which meet the requirements of the regulatory bases of the call._x000a__x000a_Eligible actions:_x000a_. Participatory and constituent processes of energy communities._x000a_. Planning, support and advice on actions of energy communities._x000a_. Drafting of projects and investments in renewable energies, energy efficiency and sustainable and shared mobility._x000a_. Investments in renewable energies, energy efficiency and sustainable and shared mobility._x000a_. Development of agreements and/or transfers of spaces in favour of energy communities._x000a__x000a_This measure will include the contracting of technical and/or legal assistance services necessary for the drafting of renewable energy, energy efficiency and/or sustainable and shared mobility projects."/>
    <n v="800000"/>
    <n v="0.8"/>
    <s v="Measure 1: 70% + 10% with participation of PYME or local entity. Maximun 10.000 €_x000a_Measure 2: 75%+5%. Máximun 7.000 €_x000a_Measure 3: 75%+5%. Máximun 6.000 €_x000a_Measure 4: 25-55% depending on the type of action. +5%. Maximun 100.000_x000a_Measure 5: 75%+5%. Máximun 5.000 €_x000a_"/>
    <d v="2025-01-29T00:00:00"/>
    <d v="2025-02-28T00:00:00"/>
    <s v="EXPIRED"/>
    <s v="Yes"/>
    <x v="3"/>
    <s v="Regional Government"/>
    <s v="Recurrence Annual"/>
    <m/>
    <s v="https://www.navarra.es/es/tramites/on/-/line/ayudas-a-comunidades-energeticas-para-la-transicion-energetica"/>
  </r>
  <r>
    <s v="Non-repayable grant"/>
    <x v="4"/>
    <s v="The purpose of the grants is to promote the implementation of decarbonisation plans in the different industrial sectors._x000a_The decarbonisation plan must be a consultancy project aimed at developing a global strategy to achieve a more environmentally sustainable company, in which all levels and categories of the company must be involved, under the following premises:_x000a_. An energy transition based on energy efficiency._x000a_. The maximisation of renewables._x000a_. Neutrality in GHG emissions._x000a__x000a_Aimed at: SMEs and large companies in the industrial sector._x000a_"/>
    <n v="40000"/>
    <n v="0.04"/>
    <s v=". For aid under Commission Regulation (EU) No. 651/2014 of 17 June 2014:_x000a_Small business 60%_x000a_Medium-sized business 50%_x000a_Large business 40%_x000a_. For aid under the de minimis regime, 60% of the eligible expenditure_x000a__x000a_Maximum amount:_x000a_Small business 4.000_x000a_Medium business 7.000_x000a_Large business 10.000_x000a_+30% in the case of carrying out an energy audit."/>
    <d v="2025-01-14T00:00:00"/>
    <d v="2025-02-14T00:00:00"/>
    <s v="EXPIRED"/>
    <s v="Yes"/>
    <x v="0"/>
    <s v="Regional Government"/>
    <s v="Recurrence Annual"/>
    <m/>
    <s v="https://www.navarra.es/es/tramites/on/-/line/ayudas-para-realizar-planes-de-descarbonizacion-en-pymes-y-grandes-empresas-del-sector-industrial"/>
  </r>
  <r>
    <s v="Non-repayable grant"/>
    <x v="4"/>
    <s v="Eligible actions:_x000a_A. Investments in replacing or improving equipment and facilities that reduce final energy consumption and CO2 emissions._x000a_B. Implementation or improvement of energy management systems that reduce final energy consumption and CO2 emissions._x000a_C. Implementation of photovoltaic technology electricity generation facilities for self-consumption as established in Royal Decree 244/2019. Only expenses related to the work necessary to connect the generation facility to the distribution network will be eligible for subsidies._x000a__x000a_Aimed at: SMEs and large companies in the industrial sector._x000a_"/>
    <n v="3500000"/>
    <n v="3.5"/>
    <s v="Energy efficiency measures:_x000a_. For aid under the de minimis regime, 50% of the eligible expenditure and up to a maximum aid of 300.000 €._x000a_. For aid under the regime of Commission Regulation (EU) No. 651/2014: Small company 50%, medium company 40%, large company 30%. Maximun 300.000 €._x000a__x000a_Electrical self-consumption:_x000a_. For aid under the de minimis regime, 25%of the eligible expenditure and up to a maximum aid of 200.000 €._x000a_. For aid under the regime of Commission Regulation (EU) No. 651/2014:  Small company 25%, medium company 20%, large company 15%. Maximun2300.000 €."/>
    <d v="2025-02-04T00:00:00"/>
    <d v="2025-04-03T00:00:00"/>
    <s v="EXPIRED"/>
    <s v="Yes"/>
    <x v="0"/>
    <s v="Regional Government"/>
    <s v="Recurrence Biannual"/>
    <m/>
    <s v="https://www.navarra.es/es/tramites/on/-/line/ayudas-para-la-implementacion-de-actuaciones-de-descarbonizacion-en-el-sector-industrial"/>
  </r>
  <r>
    <s v="Non-repayable grant"/>
    <x v="4"/>
    <s v="The implementation of sustainable transport plans is eligible for subsidies._x000a_Sustainable transport plans can be implemented for a group of companies located in the same industrial estate._x000a_In the event that the same sustainable transport plan is intended for more than one company, different applications can be made in the name of the different companies. The eligible expenditure and the maximum amount of aid corresponding to each application will be calculated based on the percentage of the total budget of the transport plan that is assigned to each company, in an agreement made between the parties."/>
    <n v="40000"/>
    <n v="0.04"/>
    <s v="In the case of aid under Regulation (EU) No. 651/2014:_x000a_. Small business 60%_x000a_. Medium-sized business 50%_x000a_. Large business 40%_x000a_For aid under the de minimis regime, 60% of the eligible expenditure._x000a__x000a_Maximun ammount: small company 5.000 €, medium company 7.500 €, large company 10.000 €"/>
    <d v="2025-01-14T00:00:00"/>
    <d v="2025-02-14T00:00:00"/>
    <s v="EXPIRED"/>
    <s v="Yes"/>
    <x v="0"/>
    <s v="Regional Government"/>
    <s v="Recurrence Annual"/>
    <m/>
    <s v="https://www.navarra.es/es/tramites/on/-/line/ayudas-para-la-realizacion-de-planes-de-transporte-sostenible-en-empresas"/>
  </r>
  <r>
    <s v="Other"/>
    <x v="3"/>
    <s v="Addressed to:_x000a_. Obligated subjects: energy companies (gas and electricity retailers and wholesale operators of petroleum products and LPG) that are obliged to achieve a certain amount of energy savings per year. These companies can fulfil their obligation by paying into the National Energy Efficiency Fund (managed by the IDAE and whose funds are allocated to lines of aid for this type of projects) or by liquidating CAE (Energy Saving Certificate), which they generate themselves or obtain on the market._x000a_. Delegated subjects: companies that can help obliged subjects to obtain CAE, committing to them to liquidate a certain amount of CAE on their behalf each year._x000a__x000a_Actions that have been carried out from 26 January 2023 (inclusive) and that comply with the requirements established by the Energy Efficiency Directive and other regulations will be eligible to generate CAE._x000a_Only obliged subjects and delegated subjects may request the emission of CAE, after having previously obtained a favourable verification opinion issued by an energy savings verifier for the action or actions corresponding to the request._x000a_These actions may be standardised (those that are easily replicable, included in the Catalogue of standardised measures) or singular (those that are more complex or particular, not included in the Catalogue)."/>
    <s v="N.A"/>
    <s v="N.A"/>
    <s v="N.A."/>
    <d v="2023-01-26T00:00:00"/>
    <s v="N.A."/>
    <s v="ONGOING"/>
    <s v="No"/>
    <x v="0"/>
    <s v="Other"/>
    <m/>
    <m/>
    <s v="https://www.navarra.es/es/tramites/on/-/line/solicitud-de-emision-de-certificados-de-ahorro-energetico-cae"/>
  </r>
  <r>
    <s v="Non-repayable grant"/>
    <x v="3"/>
    <s v="They are clasified ans &quot;environmental aids&quot; and &quot;competitiveness aids&quot;._x000a_Aid for investment projects that show positive progress in certain aspects, including energy efficiency and the use of inputs, and environmental protection._x000a_"/>
    <n v="12000000"/>
    <n v="12"/>
    <s v="The intensity of the aid is determined based on the type of company (large, SME) and the line of aid._x000a_Minimal budget for the project to be elegible is also stablished, depending on the number of employees."/>
    <d v="2025-01-02T00:00:00"/>
    <d v="2025-03-14T00:00:00"/>
    <s v="EXPIRED"/>
    <s v="Yes"/>
    <x v="0"/>
    <s v="Regional Government"/>
    <s v="The procedure for granting these grants is based on competitive bidding, so a comparison is made of the applications submitted in order to establish a priority between them for each line of aid._x000a_Recurrence Annual"/>
    <m/>
    <s v="https://www.navarra.es/es/tramites/on/-/line/ayudas-a-la-inversion-en-industrias-agroalimentarias-2025"/>
  </r>
  <r>
    <s v="Non-repayable grant"/>
    <x v="4"/>
    <s v="The purpose of these aids is to encourage investment in SME companies in Navarra, in order to strengthen sustainable growth, competitiveness and job creation._x000a_Fishery and aquaculture products processing sector is included. Not included other products listed in Annex I of the TFEU. nor the activities of transformation, commercialization or development of agricultural products_x000a_Porpose of the investments:_x000a_.The creation of a new establishment._x000a_.The expansion of an existing establishment._x000a_.The diversification of the production of an establishment into new additional products._x000a_.An essential change in the general production process of an existing establishment._x000a_.The acquisition of assets belonging to an establishment._x000a_Minimal investment: Micro companies 15.000 €, small companies 50.000€, medioum companies 100.000€"/>
    <n v="10000000"/>
    <n v="10"/>
    <s v="Micro companies 20%_x000a_Small companies 18%_x000a_Medioum companies 10%_x000a_Maximun  for each company 400.000 €"/>
    <d v="2025-01-11T00:00:00"/>
    <d v="2025-03-10T00:00:00"/>
    <s v="EXPIRED"/>
    <s v="Yes"/>
    <x v="1"/>
    <s v="Regional Government"/>
    <s v="Recurrence Annual"/>
    <m/>
    <s v="https://www.navarra.es/es/tramites/on/-/line/ayudas-a-la-inversion-en-pymes-industriales-2025"/>
  </r>
  <r>
    <s v="Non-repayable grant"/>
    <x v="4"/>
    <s v="The purpose of these aids is to encourage investment in large industrial companies in Navarra, in order to strengthen sustainable growth, competitiveness and job creation._x000a_Fishery and aquaculture products processing sector is included. Not included other products listed in Annex I of the TFEU._x000a_These investment projects include those aimed at improving the efficiency of industrial processes._x000a_The investment must be bigger than 300.000€."/>
    <n v="2000000"/>
    <n v="2"/>
    <s v="T10% of the eligible budget of the investment project, with a limit of 200.000 € per investment project._x000a_Each company may request aid for one investment project per establishment, with the maximum aid that a company may receive in total being 200.000 euros."/>
    <d v="2025-01-29T00:00:00"/>
    <d v="2025-03-28T00:00:00"/>
    <s v="EXPIRED"/>
    <s v="Yes"/>
    <x v="4"/>
    <s v="Regional Government"/>
    <s v="Recurrence Annual"/>
    <m/>
    <s v="https://www.navarra.es/es/tramites/on/-/line/ayudas-a-la-inversion-en-grandes-empresas-industriales-2025"/>
  </r>
  <r>
    <s v="Non-repayable grant"/>
    <x v="4"/>
    <s v="Projects aimed at improving business competitiveness are eligible for support._x000a_Projects may be individual (those carried out by a single company) or cooperative (those in which two or more companies participate) and must be related to one of the following areas:_x000a_1. Strategy_x000a_2. Organization and management_x000a_3. Process-product_x000a_4. Circular economy_x000a_5. Market_x000a_6. Social innovation:_x000a_7. Other actions"/>
    <n v="800000"/>
    <n v="0.8"/>
    <s v="45-60% of the budget_x000a_The maximum amount of subsidy per company will be 25.000 euros"/>
    <d v="2005-05-14T00:00:00"/>
    <d v="2025-08-13T00:00:00"/>
    <s v="EXPIRED"/>
    <s v="Yes"/>
    <x v="0"/>
    <s v="Regional Government"/>
    <s v="Recurrence Annual"/>
    <m/>
    <s v="https://www.navarra.es/es/tramites/on/-/line/ayudas-para-la-mejora-de-la-competitividad-2025"/>
  </r>
  <r>
    <s v="Non-repayable grant"/>
    <x v="3"/>
    <s v="Compensation mechanism for Electro-Intensive Consumers belonging to sectors defined in Royal Decree 1106/2020 (in which there are some sectors NACE 10 and 11), of December 15, based on the intensity of their electricity use and their exposure to international trade._x000a__x000a_Private companies that have the certification of electro-intensive consumer, may benefit from the aid._x000a__x000a_Beneficiaries of the aid must comply with several obligations: ISO 50001, improve energy performance in certain conditions, report, etc."/>
    <n v="11000000"/>
    <n v="11"/>
    <s v="The maximum aid will be up to 85 % of the part corresponding to the financing of support for electricity from renewable sources, high-efficiency cogeneration or compensation for the additional cost of financing of non-peninsular territories of electro-intensive consumers included in the charges corresponding to consumption intended for activities in the listed sectors."/>
    <d v="2025-04-21T00:00:00"/>
    <d v="2025-05-19T00:00:00"/>
    <s v="EXPIRED"/>
    <s v="Yes"/>
    <x v="0"/>
    <s v="National Government "/>
    <s v="Subsidies awarded through a competitive process among all those who have applied to be beneficiaries._x000a_The maximum global amount allocated to subsidies in this call will be prorated among all the beneficiaries._x000a_Recurrence Annual"/>
    <m/>
    <s v="https://www.mintur.gob.es/portalayudas/consumidores-electrointensivos/Paginas/index.aspx"/>
  </r>
  <r>
    <s v="Non-repayable grant"/>
    <x v="3"/>
    <s v="The aim is to facilitate the maintenance of employment for self-employed persons and micro-enterprises that carry out actions to promote the productive transformation of businesses towards the green and digital economy._x000a_Self-employed persons and micro-enterprises."/>
    <n v="2000000"/>
    <n v="2"/>
    <n v="5000"/>
    <d v="2022-02-15T00:00:00"/>
    <d v="2023-05-31T00:00:00"/>
    <s v="EXPIRED"/>
    <s v="No"/>
    <x v="5"/>
    <s v="Regional Government"/>
    <m/>
    <m/>
    <s v="https://www.navarra.es/es/tramites/on/-/line/subvencion-para-la-transformacion-productiva-de-personas-autonomas-y-microempresas-hacia-la-economia-verde-y-digital-mrr_x000a_https://bon.navarra.es/es/anuncio/-/texto/2023/109/32"/>
  </r>
  <r>
    <s v="Non-repayable grant"/>
    <x v="1"/>
    <s v="The notice promoted by the Lazio Region supports the establishment and enhancement of plants for the production of shared electricity from renewable energy sources (RES), serving Renewable Energy Communities (RECs) as defined in Article 31 of Legislative Decree 199/2021. The support for investments in RECs is part of the Region's priority commitments to achieve the following objectives:_x000a__x000a_Environmental: Encouraging the spread of RES, reducing greenhouse gas emissions, and contributing to the mitigation of climate change._x000a_Energy and Economic: Addressing energy poverty through self-generation of electricity from RES._x000a_Social: Promoting models of inclusion and collaboration involving vulnerable and disadvantaged individuals._x000a_Eligible interventions include the construction or enhancement of plants (UP) powered by renewable sources, as defined in Article 2, paragraph 1, letter a) of CACER Decree 414/2023."/>
    <m/>
    <m/>
    <s v="35-40%"/>
    <d v="2025-01-20T00:00:00"/>
    <d v="2025-05-20T00:00:00"/>
    <s v="EXPIRED"/>
    <s v="No"/>
    <x v="5"/>
    <s v="Regional Government"/>
    <s v="For the plants/UP related to the REC beneficiary's configuration, a 35% contribution is recognized, based on the lower of the following two amounts:_x000a__x000a_The actual eligible expenses incurred for the operation, which include the expenses listed in Article 6 &quot;Eligible Expenses&quot; for each eligible plant/UP indicated in the funding application._x000a_The eligible maximum expense for the operation, which is the sum of the maximum reference investment costs for each eligible plant/UP, calculated according to Annex 2 &quot;Eligible Expenses&quot; of CACER Decree 414/2023 and Appendix E of the TIAD Operational Rules (Annex 1 to the mentioned Decree)._x000a_The maximum eligible expenses for plants/UP are:_x000a__x000a_€1,500/kW for plants/UP up to 20 kW._x000a_€1,200/kW for plants/UP over 20 kW and up to 200 kW._x000a_€1,100/kW for plants/UP over 200 kW and up to 600 kW._x000a_€1,050/kW for plants/UP over 600 kW and up to 1,000 kW._x000a_The support percentage can be increased by 5% if one or more of the following conditions apply:_x000a__x000a_Participation in the REC by vulnerable groups such as economically disadvantaged people, couples under 35, or individuals with physical disabilities._x000a_Participation of local territorial entities that have approved integrated climate adaptation and mitigation strategies or provided roofs of public buildings or public areas for the installation of RES plants._x000a_The REC implements social inclusion and solidarity projects, potentially in collaboration with local authorities, religious bodies, or third-sector entities._x000a_The operation is located in areas affected by the seismic events of August 24, 2016, and subsequent ones._x000a_The total grant to the REC is non-repayable, with a minimum of €200,000 and a maximum of €1,500,000._x000a__x000a_Eligibility: Applications can only be submitted by RECs located in Lazio, established in accordance with Directive 2018/2001/EU and national implementing regulations (Legislative Decree no. 199/2021, CACER Decree 414/2023, and Directorial Decree no. 22 of February 23, 2024)._x000a__x000a_Exclusions:_x000a__x000a_Plants/UP located in municipalities with fewer than 5,000 residents, based on the latest ISTAT census._x000a_RECs with public law status benefit from funding through the FESR 2021-2027 if plants/UP are located in municipalities within areas A and B of the PSR zoning, or in area C with a population exceeding 20,000._x000a_If plants/UP are located in municipalities outside these zones, they benefit from regional budget funds._x000a_The support is provided through FESR 2021-2027 funds, or, in case of exhaustion, from regional budget funds."/>
    <m/>
    <s v="https://www.lazioinnova.it/bandi/sostegno-agli-investimenti-delle-comunita-energetiche-rinnovabili-2024/"/>
  </r>
  <r>
    <s v="Tax relief"/>
    <x v="0"/>
    <s v="The incentives are granted in the form of tariffs, defined through competitive auction procedures. For plants up to 300 kW, a single tariff is provided. For larger plants, the incentive is calculated as the difference between the applicable tariff and the zonal electricity price. The decree specifies the eligible projects, including new plants with innovative technologies, the refurbishment of traditional geothermal plants with innovations, and floating offshore and inland water plants. Expenditures strictly related to the construction and commissioning of plants are eligible, including equipment, civil works, necessary infrastructures, and permits."/>
    <s v="N/A (allocated through competitive procedures)"/>
    <m/>
    <s v="35% (minimum, based on eligible costs and project characteristics)"/>
    <d v="2024-12-16T00:00:00"/>
    <d v="2025-02-14T00:00:00"/>
    <s v="EXPIRED"/>
    <s v="Yes"/>
    <x v="6"/>
    <s v="Energy Service Provider"/>
    <s v="The program supports energy transition objectives and the reduction of greenhouse gas emissions, with a total estimated production of 15 TWh of additional renewable energy from 2024 to 2028. The process involves participation in competitive procedures, with the GSE evaluating all offers and selecting the best ones._x000a__x000a_Recurrence:Periodically, with public procedures announced by the GSE from 2024 to 2028"/>
    <m/>
    <s v="https://www.gse.it/servizi-per-te/fonti-rinnovabili/fer2"/>
  </r>
  <r>
    <s v="Non-repayable grant"/>
    <x v="5"/>
    <s v="EasyPOC helps secure the company in the first step of the development process for a high-tech innovation. It is adressed to SMEs and large companies (less than 2000 employees). all industrial sectors are targeted, ioncluding agri-food. The funding scheme allows for allows for 100% funding of the technological feasibility study and/or the development of a proof of concept (POC), relying on th expertise of CEA Tech in the fields of: Digital technology, Health, and  Energy.  CEA Tech is a a technological research division within a national research center"/>
    <m/>
    <m/>
    <n v="1"/>
    <m/>
    <m/>
    <s v="EXPIRED"/>
    <s v="Yes"/>
    <x v="0"/>
    <s v="Regional Government"/>
    <s v="Only adressing companies with headquarters in the Auvergne Rhône Alpes region_x000a_Recurrence Annual"/>
    <m/>
    <s v="https://campusnumerique.auvergnerhonealpes.fr/article/programme-easypoc/"/>
  </r>
  <r>
    <s v="Non-repayable grant"/>
    <x v="5"/>
    <s v="The call for projects addresses the &quot;Climate-Neutral Economy&quot; component of the Territorial Just Transition Plan. The objective is to transform the linear industrial model into a circular, resource-efficient, decarbonized, and job-generating industrial model._x000a_Three types of supported actions:_x000a_- Optimizing the material cycle_x000a_- Adopting an efficient, clean, and competitive energy mix_x000a_- Innovating for industrial ecology"/>
    <m/>
    <m/>
    <s v="between 40 and 70% "/>
    <d v="2024-04-17T00:00:00"/>
    <d v="2024-04-17T00:00:00"/>
    <s v="EXPIRED"/>
    <s v="Yes"/>
    <x v="0"/>
    <s v="Regional Government"/>
    <s v="Call for projects launched in the framewrok of the OP FEDER-FSE+-FTJ 2021-2027. Target beneficiaries located only in the Bouches du Rhône department. Open to all types of companies + fondations, NGOs, public bodies, research and training organizations._x000a__x000a_Recurrence:Periodically, with public procedures announced by the GSE from 2024 to 2028"/>
    <m/>
    <s v="https://pole-innovalliance.com/appel-a-projet/nouvel-appel-a-projets-pour-accelerer-la-transition-juste-des-bouches-du-rhone/"/>
  </r>
  <r>
    <s v="Non-repayable grant"/>
    <x v="5"/>
    <s v="Regional grant scheme to support business investements to accelerating the growth of the regional businesses. Supported projects involve productive investments contributing to the development of the region’s strategic sectors (including agri-food) and/or the Climate Pla; are aligned with a logic of acceleration and strong growth and/or undergoing a major transition in digital, technological, energy, or ecological aspect. "/>
    <m/>
    <m/>
    <s v="Investment grant ranging from €100,000 to €500,000 or a repayable advance (with a deferral of one to two years) ranging from €100,000 to €1,000,000, corresponding to 20% of the total eligible expenses"/>
    <m/>
    <m/>
    <s v="EXPIRED"/>
    <s v="No"/>
    <x v="0"/>
    <s v="Regional Government"/>
    <m/>
    <s v="the grant scheme is linked to the regional aid &quot;Parcours Sud Industrie 4.0 Carbone&quot; (see row below)"/>
    <s v="https://www.maregionsud.fr/vos-aides/detail/sud-developpement"/>
  </r>
  <r>
    <s v="Non-repayable grant"/>
    <x v="5"/>
    <s v="the regional aide takes the form of a support programme structures around 3 modules: _x000a_Awareness and Diagnosis Module: Defines the company's modernization roadmap, assesses its maturity level regarding Industry 4.0 competitiveness drivers (connected objects and industrial internet, advanced production technologies, new approaches to work, etc.), and identifies growth opportunities related to the energy and ecological transition and decarbonization (short supply chains, energy efficiency, industrial decarbonization). This module is 100% funded by the Sud Region._x000a_Support Module:Aims to define at least one priority transformation project with a positive impact on the energy transition and decarbonization, while identifying suitable technological or service-based solutions. This support consists of 5 to 12 days of expert consultancy and is covered by the company._x000a_Financing Module:Grants an investment subsidy ranging from €100,000 to €500,000, covering 35% of the total eligible expenses, based on the Industry 4.0 decarbonization transformation roadmap."/>
    <m/>
    <m/>
    <s v="Grants an investment subsidy ranging from €100,000 to €500,000, covering 35% of the total eligible expenses, based on the Industry 4.0 decarbonization transformation roadmap."/>
    <m/>
    <m/>
    <s v="EXPIRED"/>
    <s v="No"/>
    <x v="1"/>
    <s v="Regional Government"/>
    <m/>
    <s v="adressed to all sectors, agri-food included"/>
    <s v="https://www.maregionsud.fr/vos-aides/detail/parcours-sud-industrie-40-carbone"/>
  </r>
  <r>
    <s v="Non-repayable grant"/>
    <x v="2"/>
    <s v="Funding for equipment contributing to the energy transition (e.g., photovoltaic panels, machine replacement, waste heat recovery, etc.)._x000a_Expected deliverable: Achieve at least a 5% reduction in your energy consumption."/>
    <m/>
    <m/>
    <n v="1"/>
    <m/>
    <d v="2025-02-28T00:00:00"/>
    <s v="EXPIRED"/>
    <s v="Yes"/>
    <x v="1"/>
    <s v="European Funding"/>
    <s v="Cascade funding launched by the EEN Network_x000a_Call Launched 2 times"/>
    <s v="adressed to all sectors, agri-food included"/>
    <m/>
  </r>
  <r>
    <s v="Energy Supply Contracting (ESC)"/>
    <x v="6"/>
    <s v="The Large Industrial Decarbonization Projects call for tenders aims to support the acceleration of industrial decarbonization in France and the development of the most ambitious decarbonization technologies to meet the aforementioned European and national goals. It is particularly intended to accelerate the decarbonization of the most emitting and hardest-to-decarbonize industrial sectors and sites, while enabling the emergence of decarbonization solutions at the most cost-effective price. "/>
    <m/>
    <m/>
    <m/>
    <m/>
    <d v="2025-05-15T00:00:00"/>
    <s v="EXPIRED"/>
    <s v="No"/>
    <x v="4"/>
    <s v="National Government "/>
    <s v="The Call for Tenders is addressed to companies that responded to the public consultation on the tender project, which took place from June 26 to September 30, 2024."/>
    <s v="adressed to all sectors, agri-food included"/>
    <s v="https://agirpourlatransition.ademe.fr/entreprises/aides-financieres/20241219/appel-doffres-grands-projets-industriels-decarbonation-2024"/>
  </r>
  <r>
    <s v="Private funding (including debt financing)"/>
    <x v="5"/>
    <s v="Loan scheme that allows for financing intangible expenses related to the company's energy or ecological transition: i) the increase in working capital required for a development program; II) Intangible investments; compliance costs, recruitment and training, prospecting expenses, advertising costs iii) Material investments with low collateral value."/>
    <m/>
    <m/>
    <m/>
    <m/>
    <m/>
    <s v="EXPIRED"/>
    <s v="No"/>
    <x v="1"/>
    <s v="Regional Government"/>
    <s v="Open to +3 years old SMEs "/>
    <s v="adressed to all sectors, agri-food included"/>
    <s v="https://entreprises.maregionsud.fr/financement/sud-entreprises/sud-pret-climat"/>
  </r>
  <r>
    <s v="Non-repayable grant"/>
    <x v="6"/>
    <s v="Fast financing of investments and studies to support the evolution of businesses in line with the ecological transition. The aid supports, amongts others, business projects related lminked with decarbonisation "/>
    <m/>
    <m/>
    <m/>
    <d v="2025-01-01T00:00:00"/>
    <d v="2025-12-31T00:00:00"/>
    <s v="ONGOING"/>
    <s v="No"/>
    <x v="1"/>
    <s v="National Government "/>
    <s v="The amount of the aid requested must be higher than € 5k and lower than €200k"/>
    <s v="adressed to all sectors, agri-food included"/>
    <s v="https://agirpourlatransition.ademe.fr/entreprises/aides-financieres/2025/tremplin-transition-ecologique-pme"/>
  </r>
  <r>
    <s v="Non-repayable grant"/>
    <x v="6"/>
    <s v="The aid finances the installation of heat and cold production system using surface geothermal energy or aerothermal energy. ADEME, the funding authority, can support the following operations with a minimum renewable heat production of 25 MWh/year: (i) surface geothermal energy with heat pumps on shallow aquifers, on geothermal probe fields, on energy geostructures, on compact geothermal exchangers, or on thermoactive pavements; (ii)installations using the same principles as geothermal energy but utilizing wastewater, seawater, surface water, or thermal waters through heat pumps; aerothermal energy, only air/water heat pumps._x000a_Surface geothermal or aerothermal operations supported by ADEME can be dedicated to a building (or process) or be connected to a heating and/or cooling network._x000a_Low-power installations are supported only within the framework of renewable heat contracts (renewable heat production &lt; 25 MWh/year)."/>
    <m/>
    <m/>
    <s v="45-65%"/>
    <d v="2025-01-01T00:00:00"/>
    <d v="2025-12-31T00:00:00"/>
    <s v="ONGOING"/>
    <s v="Yes"/>
    <x v="0"/>
    <s v="National Government "/>
    <s v="Adressed to companies, local public authorities, NGOs, public institutions_x000a_Recurrence Annual"/>
    <m/>
    <s v="https://agirpourlatransition.ademe.fr/entreprises/aides-financieres/2025/installations-production-chaleur-froid-renouvelable-a-partir-geothermie"/>
  </r>
  <r>
    <s v="Non-repayable grant"/>
    <x v="0"/>
    <s v="The measure &quot;Support for the Self-Production of Energy from Renewable Sources in SMEs - FER&quot; provides grants for investment programs by small and medium-sized enterprises aimed at the self-production of electricity generated from solar photovoltaic or small wind power plants, for immediate self-consumption and for energy storage systems behind the meter for deferred self-consumption."/>
    <n v="320000000"/>
    <n v="320"/>
    <s v="30-50%"/>
    <d v="2025-04-04T00:00:00"/>
    <d v="2025-11-10T00:00:00"/>
    <s v="ONGOING"/>
    <s v="No"/>
    <x v="1"/>
    <s v="National Government "/>
    <s v="Who it is addressed to_x000a_The incentive is aimed at SMEs throughout Italy, excluding businesses operating in the coal sector and the primary production of agricultural products, fishing, and aquaculture._x000a__x000a_Enterprises whose activities do not ensure compliance with the DNSH principle, as per Article 17 of Regulation (EU) No. 852/2020 of the European Parliament and Council of June 18, 2020, are not eligible for benefits._x000a__x000a_The incentives_x000a_A total of 320 million euros is available, with 40% reserved for the regions of Abruzzo, Basilicata, Calabria, Campania, Molise, Puglia, Sardinia, and Sicily, and another 40% for micro and small enterprises._x000a__x000a_The incentives are granted based on a ranking and assigned to investment programs with eligible expenses ranging from a minimum of 30,000 euros to a maximum of one million euros, at the following maximum rates:_x000a__x000a_30% for medium-sized enterprises_x000a_40% for micro and small enterprises_x000a_30% for any additional electricity storage component of the investment_x000a_50% for the ex-ante energy diagnosis required for planning the interventions outlined in the decree."/>
    <m/>
    <s v="https://www.invitalia.it/cosa-facciamo/rafforziamo-le-imprese/sostegno-autoproduzione-energia-rinnovabile-pmi"/>
  </r>
  <r>
    <s v="Bank Loan"/>
    <x v="7"/>
    <s v="Under the measure, entrepreneurs will be able to carry out investments in broadly understood energy efficiency, related to energy saving, including thermo-modernisation of buildings, as well as changing the sources of energy used to more ecological ones and replacing equipment, installations or technological lines to more energy-efficient ones. _x000a_Public support constitutes an ecological bonus - a subsidy constituting a refund of the capital part of the ecological loan intended to cover the eligible costs incurred by the beneficiary for the implementation of the above investment._x000a_"/>
    <s v="95.000.000,00 PLN_x000a_Planned increase in allocation "/>
    <n v="404.60775833247084"/>
    <s v="15-80%"/>
    <d v="2025-10-24T00:00:00"/>
    <s v="08/01/2026 or UNTIL RESOURCES LAST"/>
    <s v="ONGOING"/>
    <s v="Yes"/>
    <x v="1"/>
    <s v="European Funding"/>
    <s v="Periodically, with public procedures announced by the BGK from 2024 to 2026"/>
    <m/>
    <s v="Kredyt ekologiczny"/>
  </r>
  <r>
    <s v="Private funding (including debt financing)"/>
    <x v="8"/>
    <s v="The Financial Instrument Eco-Energy Loan III provides direct support to Final Recipients (micro, small and medium-sized enterprises) for the financing of investment projects implemented at Final Recipients in the territory of the Wielkopolskie Voivodship, which aim to reduce the negative impact on the environment, including the improvement of air quality, in particular with regard to:_x000a_- production, transport, storage or use of hydrogen,_x000a_- improvement of energy efficiency,_x000a_- production of energy from RES,_x000a_- purchase of low-emission means of transport for business purposes."/>
    <s v="10.000.000,00 PLN"/>
    <n v="42.590290350786404"/>
    <m/>
    <d v="2024-01-01T00:00:00"/>
    <s v="UNTIL RESOURCES LAST"/>
    <s v="ONGOING"/>
    <s v="No"/>
    <x v="1"/>
    <s v="Regional Government"/>
    <m/>
    <m/>
    <s v="Pożyczka EKOenergetyczna III - WFR"/>
  </r>
  <r>
    <s v="Mixed Financing"/>
    <x v="7"/>
    <s v="Construction of electricity storage facilities with a capacity of no less than 2 MW and a capacity of no less than 4 MWh (including battery containers, inverters, transformers, installation of battery modules, support systems) together with testing and acceptance of the storage facilities (obligatory scope);_x000a_construction of the grid connection and associated infrastructure (optional scope);_x000a_configuration and adaptation of the storage facility (optional scope)."/>
    <s v="4.150.000.000,00 PLN"/>
    <n v="17674.970495576359"/>
    <s v="in the form of a grant - up to 45 per cent of the total investment costs (an additional 10 per cent for a medium-sized enterprise and 20 per cent for a small enterprise); in the form of a loan on preferential or market terms up to 100 per cent of the eligible costs."/>
    <d v="2025-04-04T00:00:00"/>
    <d v="2025-05-30T00:00:00"/>
    <s v="EXPIRED"/>
    <s v="No"/>
    <x v="7"/>
    <s v="National Government "/>
    <s v="The budget for the programme in the form of grants and loans is PLN 4.15 billion._x000a_For grants - up to PLN 3,735,000,000 and for loans - PLN 415,000,000."/>
    <m/>
    <s v="Rusza nabór wniosków na dofinansowanie magazynów energii z budżetem 4 mld zł - Narodowy Fundusz Ochrony Środowiska i Gospodarki Wodnej - Portal Gov.pl"/>
  </r>
  <r>
    <s v="Mixed Financing"/>
    <x v="7"/>
    <s v="The aim of the Digitisation of District Heating Networks programme is to support investments that will reduce heat losses on the network. This is made possible by equipping the network with measuring devices, data transmission means and applications that provide decision support for optimal control of network operation under normal operating conditions as well as under emergency conditions. The primary task of such a network is to support all processes related to its efficient operation. The budget for the Digitisation of District Heating Networks programme in the form of grants and loans is PLN 500 million. Co-financing can be obtained by energy enterprises with licensed business activity in the field of heat transmission and distribution."/>
    <s v="500.000.000,00 PLN"/>
    <n v="2129.5145175393204"/>
    <m/>
    <d v="2025-04-01T00:00:00"/>
    <d v="2025-09-30T00:00:00"/>
    <s v="EXPIRED"/>
    <s v="No"/>
    <x v="7"/>
    <s v="National Government "/>
    <s v="Under the 3rd call, it is possible to apply for PLN 160 million, including: PLN 80 million non-refundable grant (subsidy) and PLN 80 million repayable grant (loan)"/>
    <m/>
    <s v="https://www.gov.pl/web/nfosigw/efektywne-i-niezawodne-ogrzewanie---ruszyl-iii-nabor-wnioskow-o-dofinansowanie-w-ramach-programu-priorytetowego-digitalizacja-sieci-cieplowniczych"/>
  </r>
  <r>
    <s v="Non-repayable grant"/>
    <x v="7"/>
    <s v="The support is directed to the implementation of investment activities to strengthen the market position of the SME sector in rural areas (in local markets), to influence the diversification and shortening of food chain stages, and to promote cooperation within the value chain through the obligation to sign supply contracts between farmers and the processing industry._x000a_Support is granted in two areas:_x000a_- Area A - processing and marketing of agricultural products (SMEs)_x000a_- Area B - processing and marketing of organic agricultural products (SMEs)_x000a_The intervention supports tangible and intangible investments concerning:_x000a_- construction of buildings or structures,_x000a_- purchase of technology for the processing of agricultural products or marketing of agricultural products (including storage, sorting, packaging, preparation for sale - only in the case of organized forms of cooperation among farmers),_x000a_- environmental protection,_x000a_- infrastructure for processing food waste into bio-components or processing by-products of agricultural products."/>
    <s v="MAX. 10.000.000,00 PLN_x000a_MIN. 100.000,00 PLN_x000a__x000a_"/>
    <n v="42.590290350786404"/>
    <s v="Area A:_x000a_- up to 50% of the eligible costs of the operation._x000a_- up to 60% of the eligible costs of the operation for beneficiaries carrying out activities in the form of organized forms of cooperation between farmers (as above)._x000a__x000a_Area B:_x000a_- up to 60% of the eligible costs of the operation."/>
    <s v="4TH QUARTER 2025"/>
    <s v="UNTIL RESOURCES LAST"/>
    <s v="ONGOING"/>
    <s v="No"/>
    <x v="1"/>
    <s v="European Funding"/>
    <m/>
    <m/>
    <s v="I.10.7.1 Rozwój współpracy w ramach łańcucha wartości (dotacja) - poza gospodarstwem - Ministerstwo Rolnictwa i Rozwoju Wsi - Portal Gov.pl"/>
  </r>
  <r>
    <s v="Non-repayable grant"/>
    <x v="7"/>
    <s v="The aim of the intervention is to increase market orientation and competitiveness of farms through:_x000a_- rationalization of production technologies,_x000a_- introduction of modern, including digital, technologies or innovations,_x000a_- change of production profile,_x000a_- improvement of production quality,_x000a_- increase of added product value._x000a_Under the intervention, it will be possible to implement operations in four areas:_x000a_Area A Animal production operations involving:_x000a_- applying precision agriculture solutions to buildings or structures used for animal production._x000a__x000a_Area B Operations for organic production on farms engaged in organic production involving:_x000a_- construction or modernization of buildings or structures for organic production using modern technologies,_x000a_- use of precision agriculture solutions, including in buildings or structures for organic production,_x000a_- providing paddocks and pastures for animals, including with the use of innovative solutions,_x000a_- increasing the profitability of production through consumer-safe and efficient extension of the shelf life of products, storage and better preparation for sale,_x000a_- purchase or leasing, completed with transfer of ownership, of new machinery, equipment, equipment for organic agricultural production,_x000a_- construction or purchase of elements of technical infrastructure directly affecting the conditions of agricultural activity._x000a_Aid in Area B applies to farms engaged in organic production for the market, where at least 80% of the agricultural area or at least 50% of the agricultural area and all animal production to which the operation relates are covered by the organic farming system on the date of application for aid. Sales of organic products from the farm must be reported._x000a__x000a_Area C On-farm agricultural production operations to increase the profitability of production through consumer-safe and efficient extension of the shelf life of products, storage and better preparation for sale (including direct sale), operations involving the construction or modernization of buildings or structures or the purchase of new equipment for: preparation, storage, cleaning, sorting, calibration, packaging of agricultural products._x000a_Area C On-farm agricultural production operations to increase the profitability of production through consumer-safe and efficient extension of the shelf life of products, storage and better preparation for sale (including direct sale), operations involving the construction or modernization of buildings or structures or the purchase of new equipment for: preparation, storage, cleaning, sorting, calibration, packaging of agricultural products._x000a__x000a__x000a_Area D Crop production operations involving the purchase of harvesting machinery."/>
    <s v="Area A - 300.000,00 PLN_x000a_Area B - 1.300.000,00 PLN_x000a_Area C - 1.300.000,00 PLN_x000a_Area D - 300.000,00 PLN"/>
    <n v="5.536737745602232"/>
    <s v="The aid is in the form of a grant - reimbursement of part of the eligible costs of the operation. Aid intensity:_x000a_- 65% of the eligible operation costs for farmers who are under 40 years old or who implement the operation on a farm engaged in organic activities,_x000a_- 45% of these costs for other operations."/>
    <d v="2024-11-21T00:00:00"/>
    <d v="2024-12-30T00:00:00"/>
    <s v="EXPIRED"/>
    <s v="No"/>
    <x v="1"/>
    <s v="European Funding"/>
    <m/>
    <m/>
    <s v="I.10.1.1 Inwestycje w gospodarstwach rolnych zwiększające konkurencyjność (dotacje) - Ministerstwo Rolnictwa i Rozwoju Wsi - Portal Gov.pl"/>
  </r>
  <r>
    <s v="Non-repayable grant"/>
    <x v="7"/>
    <s v="_x000a_The intervention aims to reduce the pressure of agricultural activities on the environment, through_x000a_use of renewable energy, proper management of waste and by-products from agriculture, and improving energy efficiency._x000a__x000a_Area A - purchase or construction of new equipment for the production of energy from agricultural biogas (electricity or heat or gaseous fuel) up to 50 kW with the possibility of installing energy storage._x000a__x000a_Area B - purchase or construction of solar power generation facilities up to 50 kW with energy storage and energy management systems or with a heat pump - as long as it will be an integral part of the solar power generation facility, installation costs for the installation of the above equipment._x000a__x000a_Area C - purchase of systems to improve the energy efficiency of farm buildings used for agricultural production, such as the construction, reconstruction or purchase of biomass boilers, systems_x000a_for heat recovery (e.g.: from milk, livestock buildings, litter, manure), roof glazing, LED lighting, as well as thermal modernization of farm buildings used for agricultural production."/>
    <s v="_x000a_The beneficiary can apply to areas A or B, or C. The maximum amount of aid for areas A and C combined cannot exceed 1.700.000,00 PLN and for areas B and C 400.000,00 PLN "/>
    <n v="7.2403493596336892"/>
    <s v="Up to 65% of eligible expenses"/>
    <d v="2025-09-02T00:00:00"/>
    <d v="2025-10-01T00:00:00"/>
    <s v="EXPIRED"/>
    <s v="No"/>
    <x v="5"/>
    <s v="European Funding"/>
    <m/>
    <m/>
    <s v="I.10.2 Inwestycje w gospodarstwach rolnych w zakresie OZE i poprawy efektywności energetycznej - Ministerstwo Rolnictwa i Rozwoju Wsi - Portal Gov.pl"/>
  </r>
  <r>
    <s v="Mixed Financing"/>
    <x v="7"/>
    <s v="_x000a_Promoting the use of high-efficiency cogeneration for industry. "/>
    <s v="Amount of allocation for co-financing in the form of a loan - up to 2.000.000,00 PLN._x000a__x000a_Amount of allocation for co-financing in the form of a grant - up to 1.468.000,00 PLN."/>
    <n v="8.5180580701572826"/>
    <s v="Up to 50% _x000a_up to 65% subsidies for biogas plants"/>
    <d v="2024-04-22T00:00:00"/>
    <d v="2025-12-19T00:00:00"/>
    <s v="ONGOING"/>
    <s v="No"/>
    <x v="0"/>
    <s v="European Funding"/>
    <m/>
    <m/>
    <s v="https://www.gov.pl/web/funduszmodernizacyjny/kogeneracja-dla-energetyki-i-przemyslu-2nabor-wnioskow "/>
  </r>
  <r>
    <s v="Mixed Financing"/>
    <x v="7"/>
    <s v="_x000a_The program aims to increase the use of renewable energy sources in rural and rural-urban municipalities."/>
    <s v="The amount of the program's allocation 3.000.000,00 PLN, including:_x000a__x000a_- for co-financing in the form of a loan - up to 1.050.000,00 PLN _x000a__x000a_- for co-financing in the form of grants - up to 1.950.000,00 PLN "/>
    <n v="12777.087105235922"/>
    <s v="Up to 65% grant for biogas and hydropower plants_x000a_Up to 20% grant for energy storage facilities"/>
    <d v="2025-02-03T00:00:00"/>
    <d v="2025-12-19T00:00:00"/>
    <s v="ONGOING"/>
    <s v="No"/>
    <x v="0"/>
    <s v="European Funding"/>
    <m/>
    <m/>
    <s v="https://www.gov.pl/web/nfosigw/nabor-wnioskow-2025-w-programie-energia-dla-wsi "/>
  </r>
  <r>
    <s v="Contract with ESCO"/>
    <x v="2"/>
    <s v="Contract in which the ESCO implements energy efficiency improvement measures, and the investment is recovered thanks to the savings guaranteed by the contract._x000a_Payment for the services provided is based, in part or in full, on the achievement of energy efficiency improvements._x000a_Within this EPC modality:_x000a_• The client takes out a loan to carry out the project, or uses its own funds. It assumes the financial risk._x000a_• The ESCO guarantees that the loan will be repaid with the guaranteed savings achieved with the implementation of the project._x000a_• The ESCO pays the difference if it does not achieve the previously agreed savings._x000a_• Main advantage for the ESCO: it can develop more projects"/>
    <m/>
    <m/>
    <m/>
    <m/>
    <m/>
    <s v="ONGOING"/>
    <s v="No"/>
    <x v="0"/>
    <s v="ESCo"/>
    <m/>
    <m/>
    <m/>
  </r>
  <r>
    <s v="Contract with ESCO"/>
    <x v="2"/>
    <s v="The ESCO guarantees energy savings and, therefore, financial savings, which will be used to amortize the investment of the equipment needed to achieve the savings._x000a_After the contract ends, ownership of the equipment is transferred to the company._x000a_Under this EPC model:_x000a_• The client does not need to take out a loan._x000a_• The ESCO finances the project: it assumes the financial risk._x000a_• If there are losses, they are shared. In some cases, the ESCO assumes the technical risk._x000a_• Main advantage for the client: there is no debt._x000a_• The asset is transferred to the end customer."/>
    <m/>
    <m/>
    <m/>
    <m/>
    <m/>
    <s v="ONGOING"/>
    <s v="No"/>
    <x v="0"/>
    <s v="ESCo"/>
    <m/>
    <m/>
    <m/>
  </r>
  <r>
    <s v="Contract with ESCO"/>
    <x v="2"/>
    <s v="The ESCO charges a fee per unit of transformed energy sold to the customer. The ESCO supplies the customer with transformed energy (steam, hot water, cold water, etc.) from a facility implemented by the ESCO itself, which may or may not be independent of the customer's facilities. Savings in €/kWh._x000a_The ESCO typically retains ownership of the equipment and assumes the risk of energy prices and facility performance."/>
    <m/>
    <m/>
    <m/>
    <m/>
    <m/>
    <s v="ONGOING"/>
    <s v="No"/>
    <x v="0"/>
    <s v="ESCo"/>
    <m/>
    <m/>
    <m/>
  </r>
  <r>
    <s v="Contract with ESCO"/>
    <x v="2"/>
    <s v="A model where energy is offered on a &quot;pay-for use&quot; basis. Customers pay only for the energy they use, according to previously agreed-upon terms._x000a_There is no initial investment by the end customer; the technology provider is responsible for the installation and maintenance of the equipment."/>
    <m/>
    <m/>
    <m/>
    <m/>
    <m/>
    <s v="ONGOING"/>
    <s v="No"/>
    <x v="0"/>
    <s v="ESCo"/>
    <m/>
    <m/>
    <m/>
  </r>
  <r>
    <s v="Contract with ESCO"/>
    <x v="2"/>
    <s v="Power Purchase Agreements (PPAs) are long-term bilateral contracts for the acquisition of electricity by a buyer from a producer, which covers part or all of the production of its renewable generation facility. In PPAs, the price, or pricing formula, and the energy delivery timeframe are previously agreed upon between the counterparties and include the transfer of green certificates or guarantees of origin of renewable energy from the producer to the buyer._x000a_. On-site  PPA: This is the simplest configuration, as the geographic proximity between the generator and consumer allows them to share a physical connection. In this case, the consumer signs the PPA directly with the generator for the supply of electricity._x000a_. Off-sitePPA: No possibility of establishing a physical connection between the generator and the consumer, but the physical exchange of energy is possible since both are connected to the same grid. This configuration requires the participation of a retailer to act as an intermediary between both PPA counterparties, providing the physical supply of energy to the buyer, as well as the delivery of the guarantees of origin."/>
    <m/>
    <m/>
    <m/>
    <m/>
    <m/>
    <s v="ONGOING"/>
    <s v="No"/>
    <x v="0"/>
    <s v="ESCo"/>
    <m/>
    <m/>
    <m/>
  </r>
  <r>
    <s v="Contract with ESCO"/>
    <x v="2"/>
    <s v="A turnkey contract is an agreement whereby the ESCO designs and implements an energy efficiency project, committing to certain quality standards during the installation's commissioning. However, in this case, the client-ESCO relationship ends once the installation is completed. This type of contract does not include any commitment to operation, maintenance, or subsequent verification of savings."/>
    <m/>
    <m/>
    <m/>
    <m/>
    <m/>
    <s v="ONGOING"/>
    <s v="No"/>
    <x v="0"/>
    <s v="ESCo"/>
    <m/>
    <m/>
    <m/>
  </r>
  <r>
    <s v="Contract with ESCO"/>
    <x v="2"/>
    <s v="It consists of the provision of cumulative energy services based on the client's needs. This model is widely used in public administration and dates back to 2007. It was adapted in 2019 to comply with the Eurostat guide and the new public sector contracts law. It was introduced by the IDAE (Institute for Energy Diversification and Saving)._x000a_Its five services are:_x000a_P1: Energy supply or management._x000a_P2: Preventive maintenance of equipment to ensure perfect operation, cleanliness, and continued performance._x000a_P3: Full equipment warranty. Repair with replacement of all equipment components._x000a_P4: Execution, investment, and financing of equipment improvement and renovation works required by the client. The ESCO passes the investment on to the client through a fixed annual bill, subject to interest rate changes. In this case, the ESCO's contract and billing are not subject to the savings achieved._x000a_P5: Investments in energy-saving measures and renewable energy: incorporation of renewable energy and renewable energy equipment and facilities into the contract. These facilities will be studied, proposed, implemented, and financed by the ESCO through the savings or sale of renewable energy achieved within the contract period."/>
    <m/>
    <m/>
    <m/>
    <m/>
    <m/>
    <s v="ONGOING"/>
    <s v="No"/>
    <x v="3"/>
    <s v="ESCo"/>
    <s v="For public sector"/>
    <m/>
    <m/>
  </r>
  <r>
    <s v="Mixed Financing"/>
    <x v="1"/>
    <s v="The measure aims to promote investments for the energy efficiency of companies, through the upgrading or renewal of production plants, including the use of renewable energy sources, in order to reduce environmental impact, energy consumption, and greenhouse gas emissions._x000a_SMEs that meet the following requirements can participate:_x000a_Be duly established, registered, and active in the Business Register, with at least two financial statements filed or, for those not required to file, two tax returns submitted by the application date;_x000a_Have an operational site in Lombardy where the Project will be carried out as of the application date or establish it within the grant period;_x000a_Fall within classification 1 to 10 according to the Credit Scoring methodology based on historical data of the Evaluation Model for calculating the probability of default by the Central Guarantee Fund;_x000a_Where applicable, be compliant with the stipulation of insurance contracts against damages._x000a_The “Beneficiary Entities” section of Annex A of the Resolution lists cases excluded from the call._x000a_The incentive consists of:_x000a_A non-repayable grant;_x000a_A free regional guarantee on a medium-to-long term loan granted and disbursed by financing institutions._x000a_Projects for which applications can be submitted must:_x000a_Concern investments dedicated to energy efficiency;_x000a_Result in at least a 30% reduction of climate-impacting emissions recorded in Lombardy;_x000a_Have a value between a minimum amount of €100,000.00 and a maximum amount of €5,000,000.00._x000a_The Project must be carried out exclusively at the site declared in the application and be accompanied by an energy audit that may cover the entire site or one or more production processes carried out at that site."/>
    <n v="43232662.119999997"/>
    <n v="43232.662120000001"/>
    <n v="0.7"/>
    <d v="2025-09-16T00:00:00"/>
    <s v="UNTIL RESOURCES LAST"/>
    <s v="ONGOING"/>
    <s v="No"/>
    <x v="1"/>
    <s v="Regional Government"/>
    <m/>
    <m/>
    <s v="Investimenti - Linea impresa efficiente - Approvazione criteri applicativi"/>
  </r>
  <r>
    <s v="Non-repayable grant"/>
    <x v="6"/>
    <s v="The projects submitted must lead to a reduction in the beneficiary's greenhouse gas (GHG) emissions, in particular by reducing fuel consumption, whether in terms of industrial processes, equipment producing industrial utilities or the insulation of industrial buildings, on the project site, as defined by its SIRET."/>
    <m/>
    <m/>
    <s v="can be 100%"/>
    <d v="2025-04-10T00:00:00"/>
    <d v="2027-02-15T00:00:00"/>
    <s v="ONGOING"/>
    <s v="No"/>
    <x v="1"/>
    <s v="National Government "/>
    <s v="ALso open to ETI non EU-ETS"/>
    <m/>
    <s v="https://agir.ademe.fr/aides-financieres/aap/decarb-flash-2025-2027"/>
  </r>
  <r>
    <s v="Non-repayable grant"/>
    <x v="2"/>
    <s v="Mission:_x000a_Accelerate AI and data‑driven energy optimisation across Europe’s industrial ecosystems._x000a__x000a_Goal:_x000a_Integrate your innovative data‑ and AI‑based solution into COSMIC AI‑driven platforms at 15 large‑scale pilots – contributing to the Green Deal objectives and a more sustainable energy future.  _x000a_Operational details:_x000a_Individual award: up to 150.000 € (lump sum) + 10 months support programme _x000a__x000a_Up to 20 projects will be selected _x000a__x000a_Eligibility: Individual SMEs or startups registered in EU Member States or Horizon Europe Associated Countries _x000a__x000a_Large-scale pilots across Belgium, Finland, France, Ireland, Spain and Portugal across eight innovation areas:_x000a_Residential energy efficiency_x000a_ Industrial energy efficiency_x000a_ Building performance_x000a_ Smart resource management_x000a_ Circular economy_x000a_ Sustainable maritime transport_x000a_ Optimised renewable energy_x000a_ Inclusive energy transition_x000a_ "/>
    <m/>
    <m/>
    <n v="100"/>
    <d v="2025-08-18T00:00:00"/>
    <d v="2025-10-27T00:00:00"/>
    <s v="ONGOING"/>
    <s v="No"/>
    <x v="1"/>
    <s v="International Government"/>
    <m/>
    <m/>
    <s v="https://cosmic-horizon.eu/opencalls"/>
  </r>
  <r>
    <s v="Non-repayable grant"/>
    <x v="6"/>
    <s v="The PACTE Industrie program supports manufacturers in their energy transition through customized studies and coaching. In particular, it helps you to:_x000a_conduct opportunity studies on the energy mix including energy advisor training and assistance with ISO 50 001 certification_x000a_develop an ambitious decarbonization strategy,_x000a_build a financing plan tailored to your projects"/>
    <m/>
    <m/>
    <s v="From 50 % to 80 according to companies size"/>
    <d v="2025-01-01T00:00:00"/>
    <d v="2025-12-31T00:00:00"/>
    <s v="ONGOING"/>
    <s v="Yes"/>
    <x v="0"/>
    <s v="National Government "/>
    <s v="For industry only. Recurrence Annual"/>
    <m/>
    <s v="https://pacte-industrie.ademe.fr/"/>
  </r>
  <r>
    <m/>
    <x v="9"/>
    <m/>
    <m/>
    <m/>
    <m/>
    <m/>
    <m/>
    <m/>
    <m/>
    <x v="6"/>
    <m/>
    <m/>
    <m/>
    <m/>
  </r>
  <r>
    <m/>
    <x v="9"/>
    <m/>
    <m/>
    <m/>
    <m/>
    <m/>
    <m/>
    <m/>
    <m/>
    <x v="6"/>
    <m/>
    <m/>
    <m/>
    <m/>
  </r>
  <r>
    <m/>
    <x v="9"/>
    <m/>
    <m/>
    <m/>
    <m/>
    <m/>
    <m/>
    <m/>
    <m/>
    <x v="6"/>
    <m/>
    <m/>
    <m/>
    <m/>
  </r>
  <r>
    <m/>
    <x v="9"/>
    <m/>
    <m/>
    <m/>
    <m/>
    <m/>
    <m/>
    <m/>
    <m/>
    <x v="6"/>
    <m/>
    <m/>
    <m/>
    <m/>
  </r>
  <r>
    <m/>
    <x v="9"/>
    <m/>
    <m/>
    <m/>
    <m/>
    <m/>
    <m/>
    <m/>
    <m/>
    <x v="6"/>
    <m/>
    <m/>
    <m/>
    <m/>
  </r>
  <r>
    <m/>
    <x v="9"/>
    <m/>
    <m/>
    <m/>
    <m/>
    <m/>
    <m/>
    <m/>
    <m/>
    <x v="6"/>
    <m/>
    <m/>
    <m/>
    <m/>
  </r>
  <r>
    <m/>
    <x v="9"/>
    <m/>
    <m/>
    <m/>
    <m/>
    <m/>
    <m/>
    <m/>
    <m/>
    <x v="6"/>
    <m/>
    <m/>
    <m/>
    <m/>
  </r>
  <r>
    <m/>
    <x v="9"/>
    <m/>
    <m/>
    <m/>
    <m/>
    <m/>
    <m/>
    <m/>
    <m/>
    <x v="6"/>
    <m/>
    <m/>
    <m/>
    <m/>
  </r>
  <r>
    <m/>
    <x v="9"/>
    <m/>
    <m/>
    <m/>
    <m/>
    <m/>
    <m/>
    <m/>
    <m/>
    <x v="6"/>
    <m/>
    <m/>
    <m/>
    <m/>
  </r>
  <r>
    <m/>
    <x v="9"/>
    <m/>
    <m/>
    <m/>
    <m/>
    <m/>
    <m/>
    <m/>
    <m/>
    <x v="6"/>
    <m/>
    <m/>
    <m/>
    <m/>
  </r>
  <r>
    <m/>
    <x v="9"/>
    <m/>
    <m/>
    <m/>
    <m/>
    <m/>
    <m/>
    <m/>
    <m/>
    <x v="6"/>
    <m/>
    <m/>
    <m/>
    <m/>
  </r>
  <r>
    <m/>
    <x v="9"/>
    <m/>
    <m/>
    <m/>
    <m/>
    <m/>
    <m/>
    <m/>
    <m/>
    <x v="6"/>
    <m/>
    <m/>
    <m/>
    <m/>
  </r>
  <r>
    <m/>
    <x v="9"/>
    <m/>
    <m/>
    <m/>
    <m/>
    <m/>
    <m/>
    <m/>
    <m/>
    <x v="6"/>
    <m/>
    <m/>
    <m/>
    <m/>
  </r>
  <r>
    <m/>
    <x v="9"/>
    <m/>
    <m/>
    <m/>
    <m/>
    <m/>
    <m/>
    <m/>
    <m/>
    <x v="6"/>
    <m/>
    <m/>
    <m/>
    <m/>
  </r>
  <r>
    <m/>
    <x v="9"/>
    <m/>
    <m/>
    <m/>
    <m/>
    <m/>
    <m/>
    <m/>
    <m/>
    <x v="6"/>
    <m/>
    <m/>
    <m/>
    <m/>
  </r>
  <r>
    <m/>
    <x v="9"/>
    <m/>
    <m/>
    <m/>
    <m/>
    <m/>
    <m/>
    <m/>
    <m/>
    <x v="6"/>
    <m/>
    <m/>
    <m/>
    <m/>
  </r>
  <r>
    <m/>
    <x v="9"/>
    <m/>
    <m/>
    <m/>
    <m/>
    <m/>
    <m/>
    <m/>
    <m/>
    <x v="6"/>
    <m/>
    <m/>
    <m/>
    <m/>
  </r>
  <r>
    <m/>
    <x v="9"/>
    <m/>
    <m/>
    <m/>
    <m/>
    <m/>
    <m/>
    <m/>
    <m/>
    <x v="6"/>
    <m/>
    <m/>
    <m/>
    <m/>
  </r>
  <r>
    <m/>
    <x v="9"/>
    <m/>
    <m/>
    <m/>
    <m/>
    <m/>
    <m/>
    <m/>
    <m/>
    <x v="6"/>
    <m/>
    <m/>
    <m/>
    <m/>
  </r>
  <r>
    <m/>
    <x v="9"/>
    <m/>
    <m/>
    <m/>
    <m/>
    <m/>
    <m/>
    <m/>
    <m/>
    <x v="6"/>
    <m/>
    <m/>
    <m/>
    <m/>
  </r>
  <r>
    <m/>
    <x v="9"/>
    <m/>
    <m/>
    <m/>
    <m/>
    <m/>
    <m/>
    <m/>
    <m/>
    <x v="6"/>
    <m/>
    <m/>
    <m/>
    <m/>
  </r>
  <r>
    <m/>
    <x v="9"/>
    <m/>
    <m/>
    <m/>
    <m/>
    <m/>
    <m/>
    <m/>
    <m/>
    <x v="6"/>
    <m/>
    <m/>
    <m/>
    <m/>
  </r>
  <r>
    <m/>
    <x v="9"/>
    <m/>
    <m/>
    <m/>
    <m/>
    <m/>
    <m/>
    <m/>
    <m/>
    <x v="6"/>
    <m/>
    <m/>
    <m/>
    <m/>
  </r>
  <r>
    <m/>
    <x v="9"/>
    <m/>
    <m/>
    <m/>
    <m/>
    <m/>
    <m/>
    <m/>
    <m/>
    <x v="6"/>
    <m/>
    <m/>
    <m/>
    <m/>
  </r>
  <r>
    <m/>
    <x v="9"/>
    <m/>
    <m/>
    <m/>
    <m/>
    <m/>
    <m/>
    <m/>
    <m/>
    <x v="6"/>
    <m/>
    <m/>
    <m/>
    <m/>
  </r>
  <r>
    <m/>
    <x v="9"/>
    <m/>
    <m/>
    <m/>
    <m/>
    <m/>
    <m/>
    <m/>
    <m/>
    <x v="6"/>
    <m/>
    <m/>
    <m/>
    <m/>
  </r>
  <r>
    <m/>
    <x v="9"/>
    <m/>
    <m/>
    <m/>
    <m/>
    <m/>
    <m/>
    <m/>
    <m/>
    <x v="6"/>
    <m/>
    <m/>
    <m/>
    <m/>
  </r>
  <r>
    <m/>
    <x v="9"/>
    <m/>
    <m/>
    <m/>
    <m/>
    <m/>
    <m/>
    <m/>
    <m/>
    <x v="6"/>
    <m/>
    <m/>
    <m/>
    <m/>
  </r>
  <r>
    <m/>
    <x v="9"/>
    <m/>
    <m/>
    <m/>
    <m/>
    <m/>
    <m/>
    <m/>
    <m/>
    <x v="6"/>
    <m/>
    <m/>
    <m/>
    <m/>
  </r>
  <r>
    <m/>
    <x v="9"/>
    <m/>
    <m/>
    <m/>
    <m/>
    <m/>
    <m/>
    <m/>
    <m/>
    <x v="6"/>
    <m/>
    <m/>
    <m/>
    <m/>
  </r>
  <r>
    <m/>
    <x v="9"/>
    <m/>
    <m/>
    <m/>
    <m/>
    <m/>
    <m/>
    <m/>
    <m/>
    <x v="6"/>
    <m/>
    <m/>
    <m/>
    <m/>
  </r>
  <r>
    <m/>
    <x v="9"/>
    <m/>
    <m/>
    <m/>
    <m/>
    <m/>
    <m/>
    <m/>
    <m/>
    <x v="6"/>
    <m/>
    <m/>
    <m/>
    <m/>
  </r>
  <r>
    <m/>
    <x v="9"/>
    <m/>
    <m/>
    <m/>
    <m/>
    <m/>
    <m/>
    <m/>
    <m/>
    <x v="6"/>
    <m/>
    <m/>
    <m/>
    <m/>
  </r>
  <r>
    <m/>
    <x v="9"/>
    <m/>
    <m/>
    <m/>
    <m/>
    <m/>
    <m/>
    <m/>
    <m/>
    <x v="6"/>
    <m/>
    <m/>
    <m/>
    <m/>
  </r>
  <r>
    <m/>
    <x v="9"/>
    <m/>
    <m/>
    <m/>
    <m/>
    <m/>
    <m/>
    <m/>
    <m/>
    <x v="6"/>
    <m/>
    <m/>
    <m/>
    <m/>
  </r>
  <r>
    <m/>
    <x v="9"/>
    <m/>
    <m/>
    <m/>
    <m/>
    <m/>
    <m/>
    <m/>
    <m/>
    <x v="6"/>
    <m/>
    <m/>
    <m/>
    <m/>
  </r>
  <r>
    <m/>
    <x v="9"/>
    <m/>
    <m/>
    <m/>
    <m/>
    <m/>
    <m/>
    <m/>
    <m/>
    <x v="6"/>
    <m/>
    <m/>
    <m/>
    <m/>
  </r>
  <r>
    <m/>
    <x v="9"/>
    <m/>
    <m/>
    <m/>
    <m/>
    <m/>
    <m/>
    <m/>
    <m/>
    <x v="6"/>
    <m/>
    <m/>
    <m/>
    <m/>
  </r>
  <r>
    <m/>
    <x v="9"/>
    <m/>
    <m/>
    <m/>
    <m/>
    <m/>
    <m/>
    <m/>
    <m/>
    <x v="6"/>
    <m/>
    <m/>
    <m/>
    <m/>
  </r>
  <r>
    <m/>
    <x v="9"/>
    <m/>
    <m/>
    <m/>
    <m/>
    <m/>
    <m/>
    <m/>
    <m/>
    <x v="6"/>
    <m/>
    <m/>
    <m/>
    <m/>
  </r>
  <r>
    <m/>
    <x v="9"/>
    <m/>
    <m/>
    <m/>
    <m/>
    <m/>
    <m/>
    <m/>
    <m/>
    <x v="6"/>
    <m/>
    <m/>
    <m/>
    <m/>
  </r>
  <r>
    <m/>
    <x v="9"/>
    <m/>
    <m/>
    <m/>
    <m/>
    <m/>
    <m/>
    <m/>
    <m/>
    <x v="6"/>
    <m/>
    <m/>
    <m/>
    <m/>
  </r>
  <r>
    <m/>
    <x v="9"/>
    <m/>
    <m/>
    <m/>
    <m/>
    <m/>
    <m/>
    <m/>
    <m/>
    <x v="6"/>
    <m/>
    <m/>
    <m/>
    <m/>
  </r>
  <r>
    <m/>
    <x v="9"/>
    <m/>
    <m/>
    <m/>
    <m/>
    <m/>
    <m/>
    <m/>
    <m/>
    <x v="6"/>
    <m/>
    <m/>
    <m/>
    <m/>
  </r>
  <r>
    <m/>
    <x v="9"/>
    <m/>
    <m/>
    <m/>
    <m/>
    <m/>
    <m/>
    <m/>
    <m/>
    <x v="6"/>
    <m/>
    <m/>
    <m/>
    <m/>
  </r>
  <r>
    <m/>
    <x v="9"/>
    <m/>
    <m/>
    <m/>
    <m/>
    <m/>
    <m/>
    <m/>
    <m/>
    <x v="6"/>
    <m/>
    <m/>
    <m/>
    <m/>
  </r>
  <r>
    <m/>
    <x v="9"/>
    <m/>
    <m/>
    <m/>
    <m/>
    <m/>
    <m/>
    <m/>
    <m/>
    <x v="6"/>
    <m/>
    <m/>
    <m/>
    <m/>
  </r>
  <r>
    <m/>
    <x v="9"/>
    <m/>
    <m/>
    <m/>
    <m/>
    <m/>
    <m/>
    <m/>
    <m/>
    <x v="6"/>
    <m/>
    <m/>
    <m/>
    <m/>
  </r>
  <r>
    <m/>
    <x v="9"/>
    <m/>
    <m/>
    <m/>
    <m/>
    <m/>
    <m/>
    <m/>
    <m/>
    <x v="6"/>
    <m/>
    <m/>
    <m/>
    <m/>
  </r>
  <r>
    <m/>
    <x v="9"/>
    <m/>
    <m/>
    <m/>
    <m/>
    <m/>
    <m/>
    <m/>
    <m/>
    <x v="6"/>
    <m/>
    <m/>
    <m/>
    <m/>
  </r>
  <r>
    <m/>
    <x v="9"/>
    <m/>
    <m/>
    <m/>
    <m/>
    <m/>
    <m/>
    <m/>
    <m/>
    <x v="6"/>
    <m/>
    <m/>
    <m/>
    <m/>
  </r>
  <r>
    <m/>
    <x v="9"/>
    <m/>
    <m/>
    <m/>
    <m/>
    <m/>
    <m/>
    <m/>
    <m/>
    <x v="6"/>
    <m/>
    <m/>
    <m/>
    <m/>
  </r>
  <r>
    <m/>
    <x v="9"/>
    <m/>
    <m/>
    <m/>
    <m/>
    <m/>
    <m/>
    <m/>
    <m/>
    <x v="6"/>
    <m/>
    <m/>
    <m/>
    <m/>
  </r>
  <r>
    <m/>
    <x v="9"/>
    <m/>
    <m/>
    <m/>
    <m/>
    <m/>
    <m/>
    <m/>
    <m/>
    <x v="6"/>
    <m/>
    <m/>
    <m/>
    <m/>
  </r>
  <r>
    <m/>
    <x v="9"/>
    <m/>
    <m/>
    <m/>
    <m/>
    <m/>
    <m/>
    <m/>
    <m/>
    <x v="6"/>
    <m/>
    <m/>
    <m/>
    <m/>
  </r>
  <r>
    <m/>
    <x v="9"/>
    <m/>
    <m/>
    <m/>
    <m/>
    <m/>
    <m/>
    <m/>
    <m/>
    <x v="6"/>
    <m/>
    <m/>
    <m/>
    <m/>
  </r>
  <r>
    <m/>
    <x v="9"/>
    <m/>
    <m/>
    <m/>
    <m/>
    <m/>
    <m/>
    <m/>
    <m/>
    <x v="6"/>
    <m/>
    <m/>
    <m/>
    <m/>
  </r>
  <r>
    <m/>
    <x v="9"/>
    <m/>
    <m/>
    <m/>
    <m/>
    <m/>
    <m/>
    <m/>
    <m/>
    <x v="6"/>
    <m/>
    <m/>
    <m/>
    <m/>
  </r>
  <r>
    <m/>
    <x v="9"/>
    <m/>
    <m/>
    <m/>
    <m/>
    <m/>
    <m/>
    <m/>
    <m/>
    <x v="6"/>
    <m/>
    <m/>
    <m/>
    <m/>
  </r>
  <r>
    <m/>
    <x v="9"/>
    <m/>
    <m/>
    <m/>
    <m/>
    <m/>
    <m/>
    <m/>
    <m/>
    <x v="6"/>
    <m/>
    <m/>
    <m/>
    <m/>
  </r>
  <r>
    <m/>
    <x v="9"/>
    <m/>
    <m/>
    <m/>
    <m/>
    <m/>
    <m/>
    <m/>
    <m/>
    <x v="6"/>
    <m/>
    <m/>
    <m/>
    <m/>
  </r>
  <r>
    <m/>
    <x v="9"/>
    <m/>
    <m/>
    <m/>
    <m/>
    <m/>
    <m/>
    <m/>
    <m/>
    <x v="6"/>
    <m/>
    <m/>
    <m/>
    <m/>
  </r>
  <r>
    <m/>
    <x v="9"/>
    <m/>
    <m/>
    <m/>
    <m/>
    <m/>
    <m/>
    <m/>
    <m/>
    <x v="6"/>
    <m/>
    <m/>
    <m/>
    <m/>
  </r>
  <r>
    <m/>
    <x v="9"/>
    <m/>
    <m/>
    <m/>
    <m/>
    <m/>
    <m/>
    <m/>
    <m/>
    <x v="6"/>
    <m/>
    <m/>
    <m/>
    <m/>
  </r>
  <r>
    <m/>
    <x v="9"/>
    <m/>
    <m/>
    <m/>
    <m/>
    <m/>
    <m/>
    <m/>
    <m/>
    <x v="6"/>
    <m/>
    <m/>
    <m/>
    <m/>
  </r>
  <r>
    <m/>
    <x v="9"/>
    <m/>
    <m/>
    <m/>
    <m/>
    <m/>
    <m/>
    <m/>
    <m/>
    <x v="6"/>
    <m/>
    <m/>
    <m/>
    <m/>
  </r>
  <r>
    <m/>
    <x v="9"/>
    <m/>
    <m/>
    <m/>
    <m/>
    <m/>
    <m/>
    <m/>
    <m/>
    <x v="6"/>
    <m/>
    <m/>
    <m/>
    <m/>
  </r>
  <r>
    <m/>
    <x v="9"/>
    <m/>
    <m/>
    <m/>
    <m/>
    <m/>
    <m/>
    <m/>
    <m/>
    <x v="6"/>
    <m/>
    <m/>
    <m/>
    <m/>
  </r>
  <r>
    <m/>
    <x v="9"/>
    <m/>
    <m/>
    <m/>
    <m/>
    <m/>
    <m/>
    <m/>
    <m/>
    <x v="6"/>
    <m/>
    <m/>
    <m/>
    <m/>
  </r>
  <r>
    <m/>
    <x v="9"/>
    <m/>
    <m/>
    <m/>
    <m/>
    <m/>
    <m/>
    <m/>
    <m/>
    <x v="6"/>
    <m/>
    <m/>
    <m/>
    <m/>
  </r>
  <r>
    <m/>
    <x v="9"/>
    <m/>
    <m/>
    <m/>
    <m/>
    <m/>
    <m/>
    <m/>
    <m/>
    <x v="6"/>
    <m/>
    <m/>
    <m/>
    <m/>
  </r>
  <r>
    <m/>
    <x v="9"/>
    <m/>
    <m/>
    <m/>
    <m/>
    <m/>
    <m/>
    <m/>
    <m/>
    <x v="6"/>
    <m/>
    <m/>
    <m/>
    <m/>
  </r>
  <r>
    <m/>
    <x v="9"/>
    <m/>
    <m/>
    <m/>
    <m/>
    <m/>
    <m/>
    <m/>
    <m/>
    <x v="6"/>
    <m/>
    <m/>
    <m/>
    <m/>
  </r>
  <r>
    <m/>
    <x v="9"/>
    <m/>
    <m/>
    <m/>
    <m/>
    <m/>
    <m/>
    <m/>
    <m/>
    <x v="6"/>
    <m/>
    <m/>
    <m/>
    <m/>
  </r>
  <r>
    <m/>
    <x v="9"/>
    <m/>
    <m/>
    <m/>
    <m/>
    <m/>
    <m/>
    <m/>
    <m/>
    <x v="6"/>
    <m/>
    <m/>
    <m/>
    <m/>
  </r>
  <r>
    <m/>
    <x v="9"/>
    <m/>
    <m/>
    <m/>
    <m/>
    <m/>
    <m/>
    <m/>
    <m/>
    <x v="6"/>
    <m/>
    <m/>
    <m/>
    <m/>
  </r>
  <r>
    <m/>
    <x v="9"/>
    <m/>
    <m/>
    <m/>
    <m/>
    <m/>
    <m/>
    <m/>
    <m/>
    <x v="6"/>
    <m/>
    <m/>
    <m/>
    <m/>
  </r>
  <r>
    <m/>
    <x v="9"/>
    <m/>
    <m/>
    <m/>
    <m/>
    <m/>
    <m/>
    <m/>
    <m/>
    <x v="6"/>
    <m/>
    <m/>
    <m/>
    <m/>
  </r>
  <r>
    <m/>
    <x v="9"/>
    <m/>
    <m/>
    <m/>
    <m/>
    <m/>
    <m/>
    <m/>
    <m/>
    <x v="6"/>
    <m/>
    <m/>
    <m/>
    <m/>
  </r>
  <r>
    <m/>
    <x v="9"/>
    <m/>
    <m/>
    <m/>
    <m/>
    <m/>
    <m/>
    <m/>
    <m/>
    <x v="6"/>
    <m/>
    <m/>
    <m/>
    <m/>
  </r>
  <r>
    <m/>
    <x v="9"/>
    <m/>
    <m/>
    <m/>
    <m/>
    <m/>
    <m/>
    <m/>
    <m/>
    <x v="6"/>
    <m/>
    <m/>
    <m/>
    <m/>
  </r>
  <r>
    <m/>
    <x v="9"/>
    <m/>
    <m/>
    <m/>
    <m/>
    <m/>
    <m/>
    <m/>
    <m/>
    <x v="6"/>
    <m/>
    <m/>
    <m/>
    <m/>
  </r>
  <r>
    <m/>
    <x v="9"/>
    <m/>
    <m/>
    <m/>
    <m/>
    <m/>
    <m/>
    <m/>
    <m/>
    <x v="6"/>
    <m/>
    <m/>
    <m/>
    <m/>
  </r>
  <r>
    <m/>
    <x v="9"/>
    <m/>
    <m/>
    <m/>
    <m/>
    <m/>
    <m/>
    <m/>
    <m/>
    <x v="6"/>
    <m/>
    <m/>
    <m/>
    <m/>
  </r>
  <r>
    <m/>
    <x v="9"/>
    <m/>
    <m/>
    <m/>
    <m/>
    <m/>
    <m/>
    <m/>
    <m/>
    <x v="6"/>
    <m/>
    <m/>
    <m/>
    <m/>
  </r>
  <r>
    <m/>
    <x v="9"/>
    <m/>
    <m/>
    <m/>
    <m/>
    <m/>
    <m/>
    <m/>
    <m/>
    <x v="6"/>
    <m/>
    <m/>
    <m/>
    <m/>
  </r>
  <r>
    <m/>
    <x v="9"/>
    <m/>
    <m/>
    <m/>
    <m/>
    <m/>
    <m/>
    <m/>
    <m/>
    <x v="6"/>
    <m/>
    <m/>
    <m/>
    <m/>
  </r>
  <r>
    <m/>
    <x v="9"/>
    <m/>
    <m/>
    <m/>
    <m/>
    <m/>
    <m/>
    <m/>
    <m/>
    <x v="6"/>
    <m/>
    <m/>
    <m/>
    <m/>
  </r>
  <r>
    <m/>
    <x v="9"/>
    <m/>
    <m/>
    <m/>
    <m/>
    <m/>
    <m/>
    <m/>
    <m/>
    <x v="6"/>
    <m/>
    <m/>
    <m/>
    <m/>
  </r>
  <r>
    <m/>
    <x v="9"/>
    <m/>
    <m/>
    <m/>
    <m/>
    <m/>
    <m/>
    <m/>
    <m/>
    <x v="6"/>
    <m/>
    <m/>
    <m/>
    <m/>
  </r>
  <r>
    <m/>
    <x v="9"/>
    <m/>
    <m/>
    <m/>
    <m/>
    <m/>
    <m/>
    <m/>
    <m/>
    <x v="6"/>
    <m/>
    <m/>
    <m/>
    <m/>
  </r>
  <r>
    <m/>
    <x v="9"/>
    <m/>
    <m/>
    <m/>
    <m/>
    <m/>
    <m/>
    <m/>
    <m/>
    <x v="6"/>
    <m/>
    <m/>
    <m/>
    <m/>
  </r>
  <r>
    <m/>
    <x v="9"/>
    <m/>
    <m/>
    <m/>
    <m/>
    <m/>
    <m/>
    <m/>
    <m/>
    <x v="6"/>
    <m/>
    <m/>
    <m/>
    <m/>
  </r>
  <r>
    <m/>
    <x v="9"/>
    <m/>
    <m/>
    <m/>
    <m/>
    <m/>
    <m/>
    <m/>
    <m/>
    <x v="6"/>
    <m/>
    <m/>
    <m/>
    <m/>
  </r>
  <r>
    <m/>
    <x v="9"/>
    <m/>
    <m/>
    <m/>
    <m/>
    <m/>
    <m/>
    <m/>
    <m/>
    <x v="6"/>
    <m/>
    <m/>
    <m/>
    <m/>
  </r>
  <r>
    <m/>
    <x v="9"/>
    <m/>
    <m/>
    <m/>
    <m/>
    <m/>
    <m/>
    <m/>
    <m/>
    <x v="6"/>
    <m/>
    <m/>
    <m/>
    <m/>
  </r>
  <r>
    <m/>
    <x v="9"/>
    <m/>
    <m/>
    <m/>
    <m/>
    <m/>
    <m/>
    <m/>
    <m/>
    <x v="6"/>
    <m/>
    <m/>
    <m/>
    <m/>
  </r>
  <r>
    <m/>
    <x v="9"/>
    <m/>
    <m/>
    <m/>
    <m/>
    <m/>
    <m/>
    <m/>
    <m/>
    <x v="6"/>
    <m/>
    <m/>
    <m/>
    <m/>
  </r>
  <r>
    <m/>
    <x v="9"/>
    <m/>
    <m/>
    <m/>
    <m/>
    <m/>
    <m/>
    <m/>
    <m/>
    <x v="6"/>
    <m/>
    <m/>
    <m/>
    <m/>
  </r>
  <r>
    <m/>
    <x v="9"/>
    <m/>
    <m/>
    <m/>
    <m/>
    <m/>
    <m/>
    <m/>
    <m/>
    <x v="6"/>
    <m/>
    <m/>
    <m/>
    <m/>
  </r>
  <r>
    <m/>
    <x v="9"/>
    <m/>
    <m/>
    <m/>
    <m/>
    <m/>
    <m/>
    <m/>
    <m/>
    <x v="6"/>
    <m/>
    <m/>
    <m/>
    <m/>
  </r>
  <r>
    <m/>
    <x v="9"/>
    <m/>
    <m/>
    <m/>
    <m/>
    <m/>
    <m/>
    <m/>
    <m/>
    <x v="6"/>
    <m/>
    <m/>
    <m/>
    <m/>
  </r>
  <r>
    <m/>
    <x v="9"/>
    <m/>
    <m/>
    <m/>
    <m/>
    <m/>
    <m/>
    <m/>
    <m/>
    <x v="6"/>
    <m/>
    <m/>
    <m/>
    <m/>
  </r>
  <r>
    <m/>
    <x v="9"/>
    <m/>
    <m/>
    <m/>
    <m/>
    <m/>
    <m/>
    <m/>
    <m/>
    <x v="6"/>
    <m/>
    <m/>
    <m/>
    <m/>
  </r>
  <r>
    <m/>
    <x v="9"/>
    <m/>
    <m/>
    <m/>
    <m/>
    <m/>
    <m/>
    <m/>
    <m/>
    <x v="6"/>
    <m/>
    <m/>
    <m/>
    <m/>
  </r>
  <r>
    <m/>
    <x v="9"/>
    <m/>
    <m/>
    <m/>
    <m/>
    <m/>
    <m/>
    <m/>
    <m/>
    <x v="6"/>
    <m/>
    <m/>
    <m/>
    <m/>
  </r>
  <r>
    <m/>
    <x v="9"/>
    <m/>
    <m/>
    <m/>
    <m/>
    <m/>
    <m/>
    <m/>
    <m/>
    <x v="6"/>
    <m/>
    <m/>
    <m/>
    <m/>
  </r>
  <r>
    <m/>
    <x v="9"/>
    <m/>
    <m/>
    <m/>
    <m/>
    <m/>
    <m/>
    <m/>
    <m/>
    <x v="6"/>
    <m/>
    <m/>
    <m/>
    <m/>
  </r>
  <r>
    <m/>
    <x v="9"/>
    <m/>
    <m/>
    <m/>
    <m/>
    <m/>
    <m/>
    <m/>
    <m/>
    <x v="6"/>
    <m/>
    <m/>
    <m/>
    <m/>
  </r>
  <r>
    <m/>
    <x v="9"/>
    <m/>
    <m/>
    <m/>
    <m/>
    <m/>
    <m/>
    <m/>
    <m/>
    <x v="6"/>
    <m/>
    <m/>
    <m/>
    <m/>
  </r>
  <r>
    <m/>
    <x v="9"/>
    <m/>
    <m/>
    <m/>
    <m/>
    <m/>
    <m/>
    <m/>
    <m/>
    <x v="6"/>
    <m/>
    <m/>
    <m/>
    <m/>
  </r>
  <r>
    <m/>
    <x v="9"/>
    <m/>
    <m/>
    <m/>
    <m/>
    <m/>
    <m/>
    <m/>
    <m/>
    <x v="6"/>
    <m/>
    <m/>
    <m/>
    <m/>
  </r>
  <r>
    <m/>
    <x v="9"/>
    <m/>
    <m/>
    <m/>
    <m/>
    <m/>
    <m/>
    <m/>
    <m/>
    <x v="6"/>
    <m/>
    <m/>
    <m/>
    <m/>
  </r>
  <r>
    <m/>
    <x v="9"/>
    <m/>
    <m/>
    <m/>
    <m/>
    <m/>
    <m/>
    <m/>
    <m/>
    <x v="6"/>
    <m/>
    <m/>
    <m/>
    <m/>
  </r>
  <r>
    <m/>
    <x v="9"/>
    <m/>
    <m/>
    <m/>
    <m/>
    <m/>
    <m/>
    <m/>
    <m/>
    <x v="6"/>
    <m/>
    <m/>
    <m/>
    <m/>
  </r>
  <r>
    <m/>
    <x v="9"/>
    <m/>
    <m/>
    <m/>
    <m/>
    <m/>
    <m/>
    <m/>
    <m/>
    <x v="6"/>
    <m/>
    <m/>
    <m/>
    <m/>
  </r>
  <r>
    <m/>
    <x v="9"/>
    <m/>
    <m/>
    <m/>
    <m/>
    <m/>
    <m/>
    <m/>
    <m/>
    <x v="6"/>
    <m/>
    <m/>
    <m/>
    <m/>
  </r>
  <r>
    <m/>
    <x v="9"/>
    <m/>
    <m/>
    <m/>
    <m/>
    <m/>
    <m/>
    <m/>
    <m/>
    <x v="6"/>
    <m/>
    <m/>
    <m/>
    <m/>
  </r>
  <r>
    <m/>
    <x v="9"/>
    <m/>
    <m/>
    <m/>
    <m/>
    <m/>
    <m/>
    <m/>
    <m/>
    <x v="6"/>
    <m/>
    <m/>
    <m/>
    <m/>
  </r>
  <r>
    <m/>
    <x v="9"/>
    <m/>
    <m/>
    <m/>
    <m/>
    <m/>
    <m/>
    <m/>
    <m/>
    <x v="6"/>
    <m/>
    <m/>
    <m/>
    <m/>
  </r>
  <r>
    <m/>
    <x v="9"/>
    <m/>
    <m/>
    <m/>
    <m/>
    <m/>
    <m/>
    <m/>
    <m/>
    <x v="6"/>
    <m/>
    <m/>
    <m/>
    <m/>
  </r>
  <r>
    <m/>
    <x v="9"/>
    <m/>
    <m/>
    <m/>
    <m/>
    <m/>
    <m/>
    <m/>
    <m/>
    <x v="6"/>
    <m/>
    <m/>
    <m/>
    <m/>
  </r>
  <r>
    <m/>
    <x v="9"/>
    <m/>
    <m/>
    <m/>
    <m/>
    <m/>
    <m/>
    <m/>
    <m/>
    <x v="6"/>
    <m/>
    <m/>
    <m/>
    <m/>
  </r>
</pivotCacheRecords>
</file>

<file path=xl/pivotTables/_rels/pivotTable1.xml.rels><?xml version="1.0" encoding="UTF-8" standalone="yes"?>
<Relationships xmlns="http://schemas.openxmlformats.org/package/2006/relationships"><Relationship Id="rId1" Type="http://schemas.openxmlformats.org/officeDocument/2006/relationships/pivotCacheDefinition" Target="../pivotCache/pivotCacheDefinition4.xml"/></Relationships>
</file>

<file path=xl/pivotTables/_rels/pivotTable2.xml.rels><?xml version="1.0" encoding="UTF-8" standalone="yes"?>
<Relationships xmlns="http://schemas.openxmlformats.org/package/2006/relationships"><Relationship Id="rId1" Type="http://schemas.openxmlformats.org/officeDocument/2006/relationships/pivotCacheDefinition" Target="../pivotCache/pivotCacheDefinition3.xml"/></Relationships>
</file>

<file path=xl/pivotTables/_rels/pivotTable3.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_rels/pivotTable4.xml.rels><?xml version="1.0" encoding="UTF-8" standalone="yes"?>
<Relationships xmlns="http://schemas.openxmlformats.org/package/2006/relationships"><Relationship Id="rId1" Type="http://schemas.openxmlformats.org/officeDocument/2006/relationships/pivotCacheDefinition" Target="../pivotCache/pivotCacheDefinition2.xml"/></Relationships>
</file>

<file path=xl/pivotTables/_rels/pivotTable5.xml.rels><?xml version="1.0" encoding="UTF-8" standalone="yes"?>
<Relationships xmlns="http://schemas.openxmlformats.org/package/2006/relationships"><Relationship Id="rId1" Type="http://schemas.openxmlformats.org/officeDocument/2006/relationships/pivotCacheDefinition" Target="../pivotCache/pivotCacheDefinition4.xml"/></Relationships>
</file>

<file path=xl/pivotTables/_rels/pivotTable6.xml.rels><?xml version="1.0" encoding="UTF-8" standalone="yes"?>
<Relationships xmlns="http://schemas.openxmlformats.org/package/2006/relationships"><Relationship Id="rId1" Type="http://schemas.openxmlformats.org/officeDocument/2006/relationships/pivotCacheDefinition" Target="../pivotCache/pivotCacheDefinition3.xml"/></Relationships>
</file>

<file path=xl/pivotTables/pivotTable1.xml><?xml version="1.0" encoding="utf-8"?>
<pivotTableDefinition xmlns="http://schemas.openxmlformats.org/spreadsheetml/2006/main" xmlns:mc="http://schemas.openxmlformats.org/markup-compatibility/2006" xmlns:xr="http://schemas.microsoft.com/office/spreadsheetml/2014/revision" mc:Ignorable="xr" xr:uid="{DDA5A1B2-2882-44F9-AE6A-C7F52DA8692E}" name="Tabella pivot8" cacheId="1182" applyNumberFormats="0" applyBorderFormats="0" applyFontFormats="0" applyPatternFormats="0" applyAlignmentFormats="0" applyWidthHeightFormats="1" dataCaption="Valori" updatedVersion="8" minRefreshableVersion="3" useAutoFormatting="1" itemPrintTitles="1" createdVersion="8" indent="0" multipleFieldFilters="0" chartFormat="16" rowHeaderCaption="Country of validity/application">
  <location ref="A17:B27" firstHeaderRow="1" firstDataRow="1" firstDataCol="1"/>
  <pivotFields count="15">
    <pivotField showAll="0"/>
    <pivotField axis="axisRow" dataField="1" showAll="0">
      <items count="11">
        <item x="2"/>
        <item x="0"/>
        <item x="4"/>
        <item x="7"/>
        <item x="3"/>
        <item x="5"/>
        <item x="6"/>
        <item x="1"/>
        <item x="8"/>
        <item h="1" x="9"/>
        <item t="default"/>
      </items>
    </pivotField>
    <pivotField showAll="0"/>
    <pivotField showAll="0"/>
    <pivotField showAll="0"/>
    <pivotField showAll="0"/>
    <pivotField showAll="0"/>
    <pivotField showAll="0"/>
    <pivotField showAll="0"/>
    <pivotField showAll="0"/>
    <pivotField showAll="0"/>
    <pivotField showAll="0"/>
    <pivotField showAll="0"/>
    <pivotField showAll="0"/>
    <pivotField showAll="0"/>
  </pivotFields>
  <rowFields count="1">
    <field x="1"/>
  </rowFields>
  <rowItems count="10">
    <i>
      <x/>
    </i>
    <i>
      <x v="1"/>
    </i>
    <i>
      <x v="2"/>
    </i>
    <i>
      <x v="3"/>
    </i>
    <i>
      <x v="4"/>
    </i>
    <i>
      <x v="5"/>
    </i>
    <i>
      <x v="6"/>
    </i>
    <i>
      <x v="7"/>
    </i>
    <i>
      <x v="8"/>
    </i>
    <i t="grand">
      <x/>
    </i>
  </rowItems>
  <colItems count="1">
    <i/>
  </colItems>
  <dataFields count="1">
    <dataField name="Conteggio di Country of validity/application" fld="1" subtotal="count" baseField="0" baseItem="0"/>
  </dataFields>
  <formats count="2">
    <format dxfId="10">
      <pivotArea collapsedLevelsAreSubtotals="1" fieldPosition="0">
        <references count="1">
          <reference field="1" count="0"/>
        </references>
      </pivotArea>
    </format>
    <format dxfId="11">
      <pivotArea dataOnly="0" labelOnly="1" fieldPosition="0">
        <references count="1">
          <reference field="1" count="0"/>
        </references>
      </pivotArea>
    </format>
  </formats>
  <chartFormats count="1">
    <chartFormat chart="7" format="0" series="1">
      <pivotArea type="data" outline="0" fieldPosition="0">
        <references count="1">
          <reference field="4294967294" count="1" selected="0">
            <x v="0"/>
          </reference>
        </references>
      </pivotArea>
    </chartFormat>
  </chartFormat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pivotTables/pivotTable2.xml><?xml version="1.0" encoding="utf-8"?>
<pivotTableDefinition xmlns="http://schemas.openxmlformats.org/spreadsheetml/2006/main" xmlns:mc="http://schemas.openxmlformats.org/markup-compatibility/2006" xmlns:xr="http://schemas.microsoft.com/office/spreadsheetml/2014/revision" mc:Ignorable="xr" xr:uid="{C56FBC39-0839-4393-9B9C-EE3525DF3B20}" name="Tabella pivot6" cacheId="1181" applyNumberFormats="0" applyBorderFormats="0" applyFontFormats="0" applyPatternFormats="0" applyAlignmentFormats="0" applyWidthHeightFormats="1" dataCaption="Valori" updatedVersion="8" minRefreshableVersion="3" useAutoFormatting="1" itemPrintTitles="1" createdVersion="8" indent="0" outline="1" outlineData="1" multipleFieldFilters="0" chartFormat="15" rowHeaderCaption="Type">
  <location ref="A2:B12" firstHeaderRow="1" firstDataRow="1" firstDataCol="1"/>
  <pivotFields count="16">
    <pivotField showAll="0"/>
    <pivotField axis="axisRow" dataField="1" showAll="0">
      <items count="11">
        <item x="1"/>
        <item x="8"/>
        <item x="7"/>
        <item x="2"/>
        <item x="0"/>
        <item x="5"/>
        <item x="6"/>
        <item x="4"/>
        <item h="1" x="9"/>
        <item x="3"/>
        <item t="default"/>
      </items>
    </pivotField>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s>
  <rowFields count="1">
    <field x="1"/>
  </rowFields>
  <rowItems count="10">
    <i>
      <x/>
    </i>
    <i>
      <x v="1"/>
    </i>
    <i>
      <x v="2"/>
    </i>
    <i>
      <x v="3"/>
    </i>
    <i>
      <x v="4"/>
    </i>
    <i>
      <x v="5"/>
    </i>
    <i>
      <x v="6"/>
    </i>
    <i>
      <x v="7"/>
    </i>
    <i>
      <x v="9"/>
    </i>
    <i t="grand">
      <x/>
    </i>
  </rowItems>
  <colItems count="1">
    <i/>
  </colItems>
  <dataFields count="1">
    <dataField name="Conteggio di Type" fld="1" subtotal="count" baseField="0" baseItem="0"/>
  </dataFields>
  <formats count="2">
    <format dxfId="8">
      <pivotArea collapsedLevelsAreSubtotals="1" fieldPosition="0">
        <references count="1">
          <reference field="1" count="0"/>
        </references>
      </pivotArea>
    </format>
    <format dxfId="9">
      <pivotArea dataOnly="0" labelOnly="1" fieldPosition="0">
        <references count="1">
          <reference field="1" count="0"/>
        </references>
      </pivotArea>
    </format>
  </formats>
  <chartFormats count="1">
    <chartFormat chart="0" format="0" series="1">
      <pivotArea type="data" outline="0" fieldPosition="0">
        <references count="1">
          <reference field="4294967294" count="1" selected="0">
            <x v="0"/>
          </reference>
        </references>
      </pivotArea>
    </chartFormat>
  </chartFormat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pivotTables/pivotTable3.xml><?xml version="1.0" encoding="utf-8"?>
<pivotTableDefinition xmlns="http://schemas.openxmlformats.org/spreadsheetml/2006/main" xmlns:mc="http://schemas.openxmlformats.org/markup-compatibility/2006" xmlns:xr="http://schemas.microsoft.com/office/spreadsheetml/2014/revision" mc:Ignorable="xr" xr:uid="{12945407-DBBC-4BF2-A2D0-0D8F244601EC}" name="Tabella pivot4" cacheId="1179" applyNumberFormats="0" applyBorderFormats="0" applyFontFormats="0" applyPatternFormats="0" applyAlignmentFormats="0" applyWidthHeightFormats="1" dataCaption="Valori" updatedVersion="8" minRefreshableVersion="3" useAutoFormatting="1" itemPrintTitles="1" createdVersion="8" indent="0" outline="1" outlineData="1" multipleFieldFilters="0" chartFormat="18" rowHeaderCaption="Type">
  <location ref="A87:B93" firstHeaderRow="1" firstDataRow="1" firstDataCol="1"/>
  <pivotFields count="16">
    <pivotField showAll="0"/>
    <pivotField axis="axisRow" showAll="0">
      <items count="11">
        <item x="1"/>
        <item m="1" x="9"/>
        <item h="1" x="8"/>
        <item h="1" x="2"/>
        <item x="0"/>
        <item x="6"/>
        <item x="5"/>
        <item h="1" x="3"/>
        <item h="1" x="4"/>
        <item x="7"/>
        <item t="default"/>
      </items>
    </pivotField>
    <pivotField showAll="0"/>
    <pivotField showAll="0"/>
    <pivotField showAll="0"/>
    <pivotField dataField="1" showAll="0"/>
    <pivotField showAll="0"/>
    <pivotField showAll="0"/>
    <pivotField showAll="0"/>
    <pivotField showAll="0"/>
    <pivotField showAll="0"/>
    <pivotField showAll="0"/>
    <pivotField showAll="0"/>
    <pivotField showAll="0"/>
    <pivotField showAll="0"/>
    <pivotField showAll="0"/>
  </pivotFields>
  <rowFields count="1">
    <field x="1"/>
  </rowFields>
  <rowItems count="6">
    <i>
      <x/>
    </i>
    <i>
      <x v="4"/>
    </i>
    <i>
      <x v="5"/>
    </i>
    <i>
      <x v="6"/>
    </i>
    <i>
      <x v="9"/>
    </i>
    <i t="grand">
      <x/>
    </i>
  </rowItems>
  <colItems count="1">
    <i/>
  </colItems>
  <dataFields count="1">
    <dataField name="Somma di Budget available (mln €)" fld="5" baseField="1" baseItem="0" numFmtId="166"/>
  </dataFields>
  <formats count="2">
    <format dxfId="6">
      <pivotArea collapsedLevelsAreSubtotals="1" fieldPosition="0">
        <references count="1">
          <reference field="1" count="0"/>
        </references>
      </pivotArea>
    </format>
    <format dxfId="7">
      <pivotArea dataOnly="0" labelOnly="1" fieldPosition="0">
        <references count="1">
          <reference field="1" count="0"/>
        </references>
      </pivotArea>
    </format>
  </formats>
  <chartFormats count="7">
    <chartFormat chart="6" format="1" series="1">
      <pivotArea type="data" outline="0" fieldPosition="0">
        <references count="1">
          <reference field="4294967294" count="1" selected="0">
            <x v="0"/>
          </reference>
        </references>
      </pivotArea>
    </chartFormat>
    <chartFormat chart="6" format="2">
      <pivotArea type="data" outline="0" fieldPosition="0">
        <references count="2">
          <reference field="4294967294" count="1" selected="0">
            <x v="0"/>
          </reference>
          <reference field="1" count="1" selected="0">
            <x v="0"/>
          </reference>
        </references>
      </pivotArea>
    </chartFormat>
    <chartFormat chart="6" format="3">
      <pivotArea type="data" outline="0" fieldPosition="0">
        <references count="2">
          <reference field="4294967294" count="1" selected="0">
            <x v="0"/>
          </reference>
          <reference field="1" count="1" selected="0">
            <x v="4"/>
          </reference>
        </references>
      </pivotArea>
    </chartFormat>
    <chartFormat chart="6" format="4">
      <pivotArea type="data" outline="0" fieldPosition="0">
        <references count="2">
          <reference field="4294967294" count="1" selected="0">
            <x v="0"/>
          </reference>
          <reference field="1" count="1" selected="0">
            <x v="7"/>
          </reference>
        </references>
      </pivotArea>
    </chartFormat>
    <chartFormat chart="6" format="5">
      <pivotArea type="data" outline="0" fieldPosition="0">
        <references count="2">
          <reference field="4294967294" count="1" selected="0">
            <x v="0"/>
          </reference>
          <reference field="1" count="1" selected="0">
            <x v="5"/>
          </reference>
        </references>
      </pivotArea>
    </chartFormat>
    <chartFormat chart="6" format="6">
      <pivotArea type="data" outline="0" fieldPosition="0">
        <references count="2">
          <reference field="4294967294" count="1" selected="0">
            <x v="0"/>
          </reference>
          <reference field="1" count="1" selected="0">
            <x v="6"/>
          </reference>
        </references>
      </pivotArea>
    </chartFormat>
    <chartFormat chart="6" format="7">
      <pivotArea type="data" outline="0" fieldPosition="0">
        <references count="2">
          <reference field="4294967294" count="1" selected="0">
            <x v="0"/>
          </reference>
          <reference field="1" count="1" selected="0">
            <x v="9"/>
          </reference>
        </references>
      </pivotArea>
    </chartFormat>
  </chartFormat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pivotTables/pivotTable4.xml><?xml version="1.0" encoding="utf-8"?>
<pivotTableDefinition xmlns="http://schemas.openxmlformats.org/spreadsheetml/2006/main" xmlns:mc="http://schemas.openxmlformats.org/markup-compatibility/2006" xmlns:xr="http://schemas.microsoft.com/office/spreadsheetml/2014/revision" mc:Ignorable="xr" xr:uid="{91B917AE-263E-4BFE-80B4-BC5834ABA9CF}" name="Tabella pivot10" cacheId="1180" applyNumberFormats="0" applyBorderFormats="0" applyFontFormats="0" applyPatternFormats="0" applyAlignmentFormats="0" applyWidthHeightFormats="1" dataCaption="Valori" updatedVersion="8" minRefreshableVersion="3" useAutoFormatting="1" itemPrintTitles="1" createdVersion="8" indent="0" outline="1" outlineData="1" multipleFieldFilters="0" chartFormat="15" rowHeaderCaption="Financing Body">
  <location ref="A59:B67" firstHeaderRow="1" firstDataRow="1" firstDataCol="1"/>
  <pivotFields count="1">
    <pivotField axis="axisRow" dataField="1" showAll="0">
      <items count="9">
        <item x="0"/>
        <item x="1"/>
        <item x="2"/>
        <item x="5"/>
        <item x="4"/>
        <item x="6"/>
        <item x="3"/>
        <item h="1" x="7"/>
        <item t="default"/>
      </items>
    </pivotField>
  </pivotFields>
  <rowFields count="1">
    <field x="0"/>
  </rowFields>
  <rowItems count="8">
    <i>
      <x/>
    </i>
    <i>
      <x v="1"/>
    </i>
    <i>
      <x v="2"/>
    </i>
    <i>
      <x v="3"/>
    </i>
    <i>
      <x v="4"/>
    </i>
    <i>
      <x v="5"/>
    </i>
    <i>
      <x v="6"/>
    </i>
    <i t="grand">
      <x/>
    </i>
  </rowItems>
  <colItems count="1">
    <i/>
  </colItems>
  <dataFields count="1">
    <dataField name="Conteggio di Financing Body" fld="0" subtotal="count" baseField="0" baseItem="0"/>
  </dataFields>
  <formats count="2">
    <format dxfId="4">
      <pivotArea collapsedLevelsAreSubtotals="1" fieldPosition="0">
        <references count="1">
          <reference field="0" count="0"/>
        </references>
      </pivotArea>
    </format>
    <format dxfId="5">
      <pivotArea dataOnly="0" labelOnly="1" fieldPosition="0">
        <references count="1">
          <reference field="0" count="0"/>
        </references>
      </pivotArea>
    </format>
  </formats>
  <chartFormats count="5">
    <chartFormat chart="0" format="0" series="1">
      <pivotArea type="data" outline="0" fieldPosition="0">
        <references count="1">
          <reference field="4294967294" count="1" selected="0">
            <x v="0"/>
          </reference>
        </references>
      </pivotArea>
    </chartFormat>
    <chartFormat chart="4" format="2" series="1">
      <pivotArea type="data" outline="0" fieldPosition="0">
        <references count="1">
          <reference field="4294967294" count="1" selected="0">
            <x v="0"/>
          </reference>
        </references>
      </pivotArea>
    </chartFormat>
    <chartFormat chart="6" format="0" series="1">
      <pivotArea type="data" outline="0" fieldPosition="0">
        <references count="1">
          <reference field="4294967294" count="1" selected="0">
            <x v="0"/>
          </reference>
        </references>
      </pivotArea>
    </chartFormat>
    <chartFormat chart="13" format="1" series="1">
      <pivotArea type="data" outline="0" fieldPosition="0">
        <references count="1">
          <reference field="4294967294" count="1" selected="0">
            <x v="0"/>
          </reference>
        </references>
      </pivotArea>
    </chartFormat>
    <chartFormat chart="14" format="2" series="1">
      <pivotArea type="data" outline="0" fieldPosition="0">
        <references count="1">
          <reference field="4294967294" count="1" selected="0">
            <x v="0"/>
          </reference>
        </references>
      </pivotArea>
    </chartFormat>
  </chartFormat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pivotTables/pivotTable5.xml><?xml version="1.0" encoding="utf-8"?>
<pivotTableDefinition xmlns="http://schemas.openxmlformats.org/spreadsheetml/2006/main" xmlns:mc="http://schemas.openxmlformats.org/markup-compatibility/2006" xmlns:xr="http://schemas.microsoft.com/office/spreadsheetml/2014/revision" mc:Ignorable="xr" xr:uid="{8D6C41F0-4F1A-46F5-B07C-2581576857F8}" name="Tabella pivot19" cacheId="1182" applyNumberFormats="0" applyBorderFormats="0" applyFontFormats="0" applyPatternFormats="0" applyAlignmentFormats="0" applyWidthHeightFormats="1" dataCaption="Valori" updatedVersion="8" minRefreshableVersion="3" useAutoFormatting="1" itemPrintTitles="1" createdVersion="8" indent="0" outline="1" outlineData="1" multipleFieldFilters="0" chartFormat="27" rowHeaderCaption="Beneficiary">
  <location ref="A47:B55" firstHeaderRow="1" firstDataRow="1" firstDataCol="1"/>
  <pivotFields count="15">
    <pivotField showAll="0"/>
    <pivotField showAll="0"/>
    <pivotField showAll="0"/>
    <pivotField showAll="0"/>
    <pivotField showAll="0"/>
    <pivotField showAll="0"/>
    <pivotField showAll="0"/>
    <pivotField showAll="0"/>
    <pivotField showAll="0"/>
    <pivotField showAll="0"/>
    <pivotField axis="axisRow" dataField="1" showAll="0">
      <items count="9">
        <item x="0"/>
        <item x="1"/>
        <item x="5"/>
        <item x="7"/>
        <item x="4"/>
        <item x="3"/>
        <item x="2"/>
        <item h="1" x="6"/>
        <item t="default"/>
      </items>
    </pivotField>
    <pivotField showAll="0"/>
    <pivotField showAll="0"/>
    <pivotField showAll="0"/>
    <pivotField showAll="0"/>
  </pivotFields>
  <rowFields count="1">
    <field x="10"/>
  </rowFields>
  <rowItems count="8">
    <i>
      <x/>
    </i>
    <i>
      <x v="1"/>
    </i>
    <i>
      <x v="2"/>
    </i>
    <i>
      <x v="3"/>
    </i>
    <i>
      <x v="4"/>
    </i>
    <i>
      <x v="5"/>
    </i>
    <i>
      <x v="6"/>
    </i>
    <i t="grand">
      <x/>
    </i>
  </rowItems>
  <colItems count="1">
    <i/>
  </colItems>
  <dataFields count="1">
    <dataField name="Conteggio di Beneficiary" fld="10" subtotal="count" baseField="0" baseItem="0"/>
  </dataFields>
  <formats count="2">
    <format dxfId="2">
      <pivotArea collapsedLevelsAreSubtotals="1" fieldPosition="0">
        <references count="1">
          <reference field="10" count="0"/>
        </references>
      </pivotArea>
    </format>
    <format dxfId="3">
      <pivotArea dataOnly="0" labelOnly="1" fieldPosition="0">
        <references count="1">
          <reference field="10" count="0"/>
        </references>
      </pivotArea>
    </format>
  </formats>
  <chartFormats count="5">
    <chartFormat chart="2" format="1" series="1">
      <pivotArea type="data" outline="0" fieldPosition="0">
        <references count="1">
          <reference field="4294967294" count="1" selected="0">
            <x v="0"/>
          </reference>
        </references>
      </pivotArea>
    </chartFormat>
    <chartFormat chart="3" format="2" series="1">
      <pivotArea type="data" outline="0" fieldPosition="0">
        <references count="1">
          <reference field="4294967294" count="1" selected="0">
            <x v="0"/>
          </reference>
        </references>
      </pivotArea>
    </chartFormat>
    <chartFormat chart="5" format="1" series="1">
      <pivotArea type="data" outline="0" fieldPosition="0">
        <references count="1">
          <reference field="4294967294" count="1" selected="0">
            <x v="0"/>
          </reference>
        </references>
      </pivotArea>
    </chartFormat>
    <chartFormat chart="6" format="2" series="1">
      <pivotArea type="data" outline="0" fieldPosition="0">
        <references count="1">
          <reference field="4294967294" count="1" selected="0">
            <x v="0"/>
          </reference>
        </references>
      </pivotArea>
    </chartFormat>
    <chartFormat chart="11" format="1" series="1">
      <pivotArea type="data" outline="0" fieldPosition="0">
        <references count="1">
          <reference field="4294967294" count="1" selected="0">
            <x v="0"/>
          </reference>
        </references>
      </pivotArea>
    </chartFormat>
  </chartFormat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pivotTables/pivotTable6.xml><?xml version="1.0" encoding="utf-8"?>
<pivotTableDefinition xmlns="http://schemas.openxmlformats.org/spreadsheetml/2006/main" xmlns:mc="http://schemas.openxmlformats.org/markup-compatibility/2006" xmlns:xr="http://schemas.microsoft.com/office/spreadsheetml/2014/revision" mc:Ignorable="xr" xr:uid="{52DF651C-AF2A-42FC-9ECF-57F8B2520B40}" name="Tabella pivot16" cacheId="1181" applyNumberFormats="0" applyBorderFormats="0" applyFontFormats="0" applyPatternFormats="0" applyAlignmentFormats="0" applyWidthHeightFormats="1" dataCaption="Valori" updatedVersion="8" minRefreshableVersion="3" useAutoFormatting="1" itemPrintTitles="1" createdVersion="8" indent="0" outline="1" outlineData="1" multipleFieldFilters="0" chartFormat="41" rowHeaderCaption="STATUS">
  <location ref="A31:D35" firstHeaderRow="1" firstDataRow="2" firstDataCol="1"/>
  <pivotFields count="16">
    <pivotField showAll="0"/>
    <pivotField showAll="0"/>
    <pivotField showAll="0"/>
    <pivotField showAll="0"/>
    <pivotField showAll="0"/>
    <pivotField showAll="0"/>
    <pivotField showAll="0"/>
    <pivotField showAll="0"/>
    <pivotField showAll="0"/>
    <pivotField axis="axisRow" dataField="1" showAll="0">
      <items count="4">
        <item x="1"/>
        <item x="0"/>
        <item h="1" x="2"/>
        <item t="default"/>
      </items>
    </pivotField>
    <pivotField axis="axisCol" showAll="0">
      <items count="4">
        <item x="0"/>
        <item x="1"/>
        <item x="2"/>
        <item t="default"/>
      </items>
    </pivotField>
    <pivotField showAll="0"/>
    <pivotField showAll="0"/>
    <pivotField showAll="0"/>
    <pivotField showAll="0"/>
    <pivotField showAll="0"/>
  </pivotFields>
  <rowFields count="1">
    <field x="9"/>
  </rowFields>
  <rowItems count="3">
    <i>
      <x/>
    </i>
    <i>
      <x v="1"/>
    </i>
    <i t="grand">
      <x/>
    </i>
  </rowItems>
  <colFields count="1">
    <field x="10"/>
  </colFields>
  <colItems count="3">
    <i>
      <x/>
    </i>
    <i>
      <x v="1"/>
    </i>
    <i t="grand">
      <x/>
    </i>
  </colItems>
  <dataFields count="1">
    <dataField name="Conteggio di STATUS" fld="9" subtotal="count" baseField="0" baseItem="0"/>
  </dataFields>
  <formats count="2">
    <format dxfId="0">
      <pivotArea collapsedLevelsAreSubtotals="1" fieldPosition="0">
        <references count="1">
          <reference field="9" count="0"/>
        </references>
      </pivotArea>
    </format>
    <format dxfId="1">
      <pivotArea dataOnly="0" labelOnly="1" fieldPosition="0">
        <references count="1">
          <reference field="9" count="0"/>
        </references>
      </pivotArea>
    </format>
  </formats>
  <chartFormats count="2">
    <chartFormat chart="29" format="8" series="1">
      <pivotArea type="data" outline="0" fieldPosition="0">
        <references count="2">
          <reference field="4294967294" count="1" selected="0">
            <x v="0"/>
          </reference>
          <reference field="10" count="1" selected="0">
            <x v="0"/>
          </reference>
        </references>
      </pivotArea>
    </chartFormat>
    <chartFormat chart="29" format="9" series="1">
      <pivotArea type="data" outline="0" fieldPosition="0">
        <references count="2">
          <reference field="4294967294" count="1" selected="0">
            <x v="0"/>
          </reference>
          <reference field="10" count="1" selected="0">
            <x v="1"/>
          </reference>
        </references>
      </pivotArea>
    </chartFormat>
  </chartFormat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threadedComments/threadedComment1.xml><?xml version="1.0" encoding="utf-8"?>
<ThreadedComments xmlns="http://schemas.microsoft.com/office/spreadsheetml/2018/threadedcomments" xmlns:x="http://schemas.openxmlformats.org/spreadsheetml/2006/main">
  <threadedComment ref="D6" dT="2025-10-10T10:15:48.61" personId="{122EFB79-0BBE-4B3D-97A7-3048E163C8B0}" id="{C07721C7-3ED7-454D-B611-961405F277CD}">
    <text>Substituted Funding with mixed financing</text>
  </threadedComment>
  <threadedComment ref="D7" dT="2025-05-30T08:31:26.21" personId="{6559FBD6-E93A-4FA6-BD97-78E2516B7FBC}" id="{7415B935-9286-4065-B463-BC9547D1616E}">
    <text>PPA, EPC, ESC, EPCM,  Servitization of energy, and comprehensive energy contract : I understand that all of them are “contract with ESCO” that was already included as a type</text>
  </threadedComment>
  <threadedComment ref="C9" dT="2025-01-15T12:27:10.73" personId="{122EFB79-0BBE-4B3D-97A7-3048E163C8B0}" id="{BA5F22F7-E9B6-45F0-BC00-75968F8BA279}">
    <text xml:space="preserve">Included for the opportunities offered by the energy service provider. </text>
  </threadedComment>
  <threadedComment ref="B10" dT="2025-01-09T16:15:36.84" personId="{6559FBD6-E93A-4FA6-BD97-78E2516B7FBC}" id="{706B2741-670F-470A-B93A-15AD2248D583}">
    <text xml:space="preserve">I have included large compnies in the validation list of beneficiaries
</text>
  </threadedComment>
  <threadedComment ref="D15" dT="2025-10-10T09:52:51.04" personId="{122EFB79-0BBE-4B3D-97A7-3048E163C8B0}" id="{8668F361-0E25-4FD8-B6BD-066885F1106C}">
    <text>It includes mixed finding (es non repayable grand and loan or private funding)</text>
  </threadedComment>
</ThreadedComments>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13" Type="http://schemas.openxmlformats.org/officeDocument/2006/relationships/hyperlink" Target="https://www.navarra.es/es/tramites/on/-/line/ayudas-a-la-inversion-en-grandes-empresas-industriales-2025" TargetMode="External"/><Relationship Id="rId18" Type="http://schemas.openxmlformats.org/officeDocument/2006/relationships/hyperlink" Target="https://www.navarra.es/es/tramites/on/-/line/programa-de-incentivos-ligados-a-la-movilidad-electrica-programa-moves-iii-2021" TargetMode="External"/><Relationship Id="rId26" Type="http://schemas.openxmlformats.org/officeDocument/2006/relationships/hyperlink" Target="https://www.mase.gov.it/comunicati/energia-il-mase-pubblica-il-decreto-di-incentivo-allagrivoltaico-innovativo" TargetMode="External"/><Relationship Id="rId39" Type="http://schemas.openxmlformats.org/officeDocument/2006/relationships/hyperlink" Target="https://www.gov.pl/web/nfosigw/rusza-nabor-wnioskow-na-dofinansowanie-magazynow-energii-z-budzetem-4-mld-zl" TargetMode="External"/><Relationship Id="rId21" Type="http://schemas.openxmlformats.org/officeDocument/2006/relationships/hyperlink" Target="https://www.navarra.es/es/tramites/on/-/line/ayudas-para-la-implementacion-de-actuaciones-de-descarbonizacion-en-el-sector-industrial" TargetMode="External"/><Relationship Id="rId34" Type="http://schemas.openxmlformats.org/officeDocument/2006/relationships/hyperlink" Target="https://entreprises.maregionsud.fr/financement/sud-entreprises/sud-pret-climat" TargetMode="External"/><Relationship Id="rId42" Type="http://schemas.openxmlformats.org/officeDocument/2006/relationships/hyperlink" Target="https://www.gov.pl/web/rolnictwo/i1011-inwestycje-w-gospodarstwach-rolnych-zwiekszajace-konkurencyjnosc-dotacje" TargetMode="External"/><Relationship Id="rId47" Type="http://schemas.openxmlformats.org/officeDocument/2006/relationships/hyperlink" Target="https://agir.ademe.fr/aides-financieres/aap/decarb-flash-2025-2027" TargetMode="External"/><Relationship Id="rId50" Type="http://schemas.openxmlformats.org/officeDocument/2006/relationships/hyperlink" Target="https://agirpourlatransition.ademe.fr/entreprises/aides-financieres/2025/tremplin-transition-ecologique-pme" TargetMode="External"/><Relationship Id="rId7" Type="http://schemas.openxmlformats.org/officeDocument/2006/relationships/hyperlink" Target="https://www.mimit.gov.it/it/incentivi/fondo-per-la-crescita-sostenibile-step-pn-ric-2021-27" TargetMode="External"/><Relationship Id="rId2" Type="http://schemas.openxmlformats.org/officeDocument/2006/relationships/hyperlink" Target="https://www.mimit.gov.it/it/incentivi/contratti-di-sviluppo-nuovo-sportello-sottoinvestimento-7-1-pnrr" TargetMode="External"/><Relationship Id="rId16" Type="http://schemas.openxmlformats.org/officeDocument/2006/relationships/hyperlink" Target="https://www.mintur.gob.es/portalayudas/consumidores-electrointensivos/Paginas/index.aspx" TargetMode="External"/><Relationship Id="rId29" Type="http://schemas.openxmlformats.org/officeDocument/2006/relationships/hyperlink" Target="https://campusnumerique.auvergnerhonealpes.fr/article/programme-easypoc/" TargetMode="External"/><Relationship Id="rId11" Type="http://schemas.openxmlformats.org/officeDocument/2006/relationships/hyperlink" Target="https://www.navarra.es/es/tramites/on/-/line/ayudas-a-comunidades-energeticas-para-la-transicion-energetica" TargetMode="External"/><Relationship Id="rId24" Type="http://schemas.openxmlformats.org/officeDocument/2006/relationships/hyperlink" Target="https://bon.navarra.es/es/anuncio/-/texto/2023/109/32" TargetMode="External"/><Relationship Id="rId32" Type="http://schemas.openxmlformats.org/officeDocument/2006/relationships/hyperlink" Target="https://www.maregionsud.fr/vos-aides/detail/parcours-sud-industrie-40-carbone" TargetMode="External"/><Relationship Id="rId37" Type="http://schemas.openxmlformats.org/officeDocument/2006/relationships/hyperlink" Target="https://www.bgk.pl/produkty/kredyt-ekologiczny/" TargetMode="External"/><Relationship Id="rId40" Type="http://schemas.openxmlformats.org/officeDocument/2006/relationships/hyperlink" Target="https://www.gov.pl/web/nfosigw/efektywne-i-niezawodne-ogrzewanie---ruszyl-iii-nabor-wnioskow-o-dofinansowanie-w-ramach-programu-priorytetowego-digitalizacja-sieci-cieplowniczych" TargetMode="External"/><Relationship Id="rId45" Type="http://schemas.openxmlformats.org/officeDocument/2006/relationships/hyperlink" Target="https://www.gov.pl/web/nfosigw/nabor-wnioskow-2025-w-programie-energia-dla-wsi" TargetMode="External"/><Relationship Id="rId5" Type="http://schemas.openxmlformats.org/officeDocument/2006/relationships/hyperlink" Target="https://www.gse.it/servizi-per-te/attuazione-misure-pnrr/parco-agrisolare/bando-3-2024" TargetMode="External"/><Relationship Id="rId15" Type="http://schemas.openxmlformats.org/officeDocument/2006/relationships/hyperlink" Target="https://www.navarra.es/es/tramites/on/-/line/ayudas-para-la-mejora-de-la-competitividad-2025" TargetMode="External"/><Relationship Id="rId23" Type="http://schemas.openxmlformats.org/officeDocument/2006/relationships/hyperlink" Target="https://www.navarra.es/es/tramites/on/-/line/solicitud-de-emision-de-certificados-de-ahorro-energetico-cae" TargetMode="External"/><Relationship Id="rId28" Type="http://schemas.openxmlformats.org/officeDocument/2006/relationships/hyperlink" Target="https://www.gse.it/servizi-per-te/fonti-rinnovabili/fer2" TargetMode="External"/><Relationship Id="rId36" Type="http://schemas.openxmlformats.org/officeDocument/2006/relationships/hyperlink" Target="https://www.invitalia.it/cosa-facciamo/rafforziamo-le-imprese/sostegno-autoproduzione-energia-rinnovabile-pmi" TargetMode="External"/><Relationship Id="rId49" Type="http://schemas.openxmlformats.org/officeDocument/2006/relationships/hyperlink" Target="https://pacte-industrie.ademe.fr/" TargetMode="External"/><Relationship Id="rId10" Type="http://schemas.openxmlformats.org/officeDocument/2006/relationships/hyperlink" Target="https://www.navarra.es/es/tramites/on/-/line/ayudas-para-realizar-planes-de-descarbonizacion-en-pymes-y-grandes-empresas-del-sector-industrial" TargetMode="External"/><Relationship Id="rId19" Type="http://schemas.openxmlformats.org/officeDocument/2006/relationships/hyperlink" Target="https://www.navarra.es/es/tramites/on/-/line/Informe-de-inversiones-en-instalaciones-de-energias-renovables-y-en-sistemas-de-recarga" TargetMode="External"/><Relationship Id="rId31" Type="http://schemas.openxmlformats.org/officeDocument/2006/relationships/hyperlink" Target="https://www.maregionsud.fr/vos-aides/detail/sud-developpement" TargetMode="External"/><Relationship Id="rId44" Type="http://schemas.openxmlformats.org/officeDocument/2006/relationships/hyperlink" Target="https://www.gov.pl/web/funduszmodernizacyjny/kogeneracja-dla-energetyki-i-przemyslu-2nabor-wnioskow" TargetMode="External"/><Relationship Id="rId52" Type="http://schemas.openxmlformats.org/officeDocument/2006/relationships/drawing" Target="../drawings/drawing2.xml"/><Relationship Id="rId4" Type="http://schemas.openxmlformats.org/officeDocument/2006/relationships/hyperlink" Target="https://www.mimit.gov.it/it/incentivi/piano-transizione-5-0" TargetMode="External"/><Relationship Id="rId9" Type="http://schemas.openxmlformats.org/officeDocument/2006/relationships/hyperlink" Target="https://www.navarra.es/es/tramites/on/-/line/ayudas-para-la-implantacion-de-instalaciones-de-energias-renovables-termicas" TargetMode="External"/><Relationship Id="rId14" Type="http://schemas.openxmlformats.org/officeDocument/2006/relationships/hyperlink" Target="https://www.navarra.es/es/tramites/on/-/line/ayudas-a-la-inversion-en-pymes-industriales-2025" TargetMode="External"/><Relationship Id="rId22" Type="http://schemas.openxmlformats.org/officeDocument/2006/relationships/hyperlink" Target="https://www.navarra.es/es/tramites/on/-/line/ayudas-para-la-realizacion-de-planes-de-transporte-sostenible-en-empresas" TargetMode="External"/><Relationship Id="rId27" Type="http://schemas.openxmlformats.org/officeDocument/2006/relationships/hyperlink" Target="https://www.lazioinnova.it/bandi/sostegno-agli-investimenti-delle-comunita-energetiche-rinnovabili-2024/" TargetMode="External"/><Relationship Id="rId30" Type="http://schemas.openxmlformats.org/officeDocument/2006/relationships/hyperlink" Target="https://pole-innovalliance.com/appel-a-projet/nouvel-appel-a-projets-pour-accelerer-la-transition-juste-des-bouches-du-rhone/" TargetMode="External"/><Relationship Id="rId35" Type="http://schemas.openxmlformats.org/officeDocument/2006/relationships/hyperlink" Target="https://agirpourlatransition.ademe.fr/entreprises/aides-financieres/2025/installations-production-chaleur-froid-renouvelable-a-partir-geothermie" TargetMode="External"/><Relationship Id="rId43" Type="http://schemas.openxmlformats.org/officeDocument/2006/relationships/hyperlink" Target="https://www.gov.pl/web/rolnictwo/i102-inwestycje-w-gospodarstwach-rolnych-w-zakresie-oze-i-poprawy-efektywnosci-energetycznej" TargetMode="External"/><Relationship Id="rId48" Type="http://schemas.openxmlformats.org/officeDocument/2006/relationships/hyperlink" Target="https://cosmic-horizon.eu/opencalls" TargetMode="External"/><Relationship Id="rId8" Type="http://schemas.openxmlformats.org/officeDocument/2006/relationships/hyperlink" Target="https://www.navarra.es/es/tramites/on/-/line/Ayudas-para-actuaciones-de-eficiencia-energetica-en-PYME-y-gran-empresa-del-sector-industrial" TargetMode="External"/><Relationship Id="rId51" Type="http://schemas.openxmlformats.org/officeDocument/2006/relationships/printerSettings" Target="../printerSettings/printerSettings1.bin"/><Relationship Id="rId3" Type="http://schemas.openxmlformats.org/officeDocument/2006/relationships/hyperlink" Target="https://mcusercontent.com/c2fc5220fd2be73b39cf0b622/files/32e7ab03-9dd5-80d3-59b2-8b419bb9f9e1/Allegato_A_alla_Delibera_n._2829_del_22_luglio_2024.01.pdf" TargetMode="External"/><Relationship Id="rId12" Type="http://schemas.openxmlformats.org/officeDocument/2006/relationships/hyperlink" Target="https://www.navarra.es/es/tramites/on/-/line/ayudas-a-la-inversion-en-industrias-agroalimentarias-2025" TargetMode="External"/><Relationship Id="rId17" Type="http://schemas.openxmlformats.org/officeDocument/2006/relationships/hyperlink" Target="https://www.navarra.es/es/tramites/on/-/line/Ayudas-al-autoconsumo-y-al-almacenamiento-con-fuentes-de-energia-renovable" TargetMode="External"/><Relationship Id="rId25" Type="http://schemas.openxmlformats.org/officeDocument/2006/relationships/hyperlink" Target="https://www.mase.gov.it/notizie/energia-mase-pubblicato-il-decreto-fer2" TargetMode="External"/><Relationship Id="rId33" Type="http://schemas.openxmlformats.org/officeDocument/2006/relationships/hyperlink" Target="https://agirpourlatransition.ademe.fr/entreprises/aides-financieres/20241219/appel-doffres-grands-projets-industriels-decarbonation-2024" TargetMode="External"/><Relationship Id="rId38" Type="http://schemas.openxmlformats.org/officeDocument/2006/relationships/hyperlink" Target="https://www.wfr.org.pl/oferta-posrednia/pozyczka-ekoenergetyczna-iii/" TargetMode="External"/><Relationship Id="rId46" Type="http://schemas.openxmlformats.org/officeDocument/2006/relationships/hyperlink" Target="https://www.regione.lombardia.it/wps/portal/istituzionale/HP/DettaglioAvviso/servizi-e-informazioni/imprese/imprese-manifatturiere-artigiane-e-di-servizi/linea-impresa-efficiente/linea-impresa-efficiente" TargetMode="External"/><Relationship Id="rId20" Type="http://schemas.openxmlformats.org/officeDocument/2006/relationships/hyperlink" Target="https://www.navarra.es/es/tramites/on/-/line/ayudas-a-explotaciones-agropecuarias-para-la-transicion-energetica" TargetMode="External"/><Relationship Id="rId41" Type="http://schemas.openxmlformats.org/officeDocument/2006/relationships/hyperlink" Target="https://www.gov.pl/web/rolnictwo/i1071-rozwoj-wspolpracy-w-ramach-lancucha-wartosci-dotacja---poza-gospodarstwem" TargetMode="External"/><Relationship Id="rId1" Type="http://schemas.openxmlformats.org/officeDocument/2006/relationships/hyperlink" Target="https://www.mimit.gov.it/images/stories/normativa/Circolare_18_ottobre_2024_n_42927_per_sito.pdf" TargetMode="External"/><Relationship Id="rId6" Type="http://schemas.openxmlformats.org/officeDocument/2006/relationships/hyperlink" Target="https://een.ec.europa.eu/news/call-eenergy-energy-efficiency-grants-10000-euros-open" TargetMode="External"/></Relationships>
</file>

<file path=xl/worksheets/_rels/sheet3.xml.rels><?xml version="1.0" encoding="UTF-8" standalone="yes"?>
<Relationships xmlns="http://schemas.openxmlformats.org/package/2006/relationships"><Relationship Id="rId3" Type="http://schemas.openxmlformats.org/officeDocument/2006/relationships/pivotTable" Target="../pivotTables/pivotTable3.xml"/><Relationship Id="rId7" Type="http://schemas.openxmlformats.org/officeDocument/2006/relationships/drawing" Target="../drawings/drawing3.xml"/><Relationship Id="rId2" Type="http://schemas.openxmlformats.org/officeDocument/2006/relationships/pivotTable" Target="../pivotTables/pivotTable2.xml"/><Relationship Id="rId1" Type="http://schemas.openxmlformats.org/officeDocument/2006/relationships/pivotTable" Target="../pivotTables/pivotTable1.xml"/><Relationship Id="rId6" Type="http://schemas.openxmlformats.org/officeDocument/2006/relationships/pivotTable" Target="../pivotTables/pivotTable6.xml"/><Relationship Id="rId5" Type="http://schemas.openxmlformats.org/officeDocument/2006/relationships/pivotTable" Target="../pivotTables/pivotTable5.xml"/><Relationship Id="rId4" Type="http://schemas.openxmlformats.org/officeDocument/2006/relationships/pivotTable" Target="../pivotTables/pivotTable4.xml"/></Relationships>
</file>

<file path=xl/worksheets/_rels/sheet4.xml.rels><?xml version="1.0" encoding="UTF-8" standalone="yes"?>
<Relationships xmlns="http://schemas.openxmlformats.org/package/2006/relationships"><Relationship Id="rId3" Type="http://schemas.microsoft.com/office/2017/10/relationships/threadedComment" Target="../threadedComments/threadedComment1.xml"/><Relationship Id="rId2" Type="http://schemas.openxmlformats.org/officeDocument/2006/relationships/comments" Target="../comments1.xml"/><Relationship Id="rId1" Type="http://schemas.openxmlformats.org/officeDocument/2006/relationships/vmlDrawing" Target="../drawings/vmlDrawing1.v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8DC0A0A-7D12-47FD-90FB-8D1BF89F0731}">
  <sheetPr>
    <tabColor theme="9" tint="-0.499984740745262"/>
  </sheetPr>
  <dimension ref="A1:BL249"/>
  <sheetViews>
    <sheetView tabSelected="1" workbookViewId="0">
      <selection activeCell="J34" sqref="J34"/>
    </sheetView>
  </sheetViews>
  <sheetFormatPr defaultColWidth="9.140625" defaultRowHeight="15"/>
  <cols>
    <col min="1" max="1" width="8.7109375" style="2"/>
    <col min="6" max="6" width="124.5703125" customWidth="1"/>
    <col min="8" max="62" width="8.7109375" style="2"/>
  </cols>
  <sheetData>
    <row r="1" spans="2:7" s="2" customFormat="1">
      <c r="B1" s="6"/>
      <c r="C1" s="6"/>
      <c r="D1" s="6"/>
      <c r="E1" s="6"/>
      <c r="F1" s="6"/>
    </row>
    <row r="2" spans="2:7" s="2" customFormat="1">
      <c r="B2" s="6"/>
      <c r="C2" s="6"/>
      <c r="D2" s="6"/>
      <c r="E2" s="6"/>
      <c r="F2" s="6"/>
    </row>
    <row r="3" spans="2:7" s="2" customFormat="1">
      <c r="B3" s="6"/>
      <c r="C3" s="6"/>
      <c r="D3" s="6"/>
      <c r="E3" s="6"/>
      <c r="F3" s="6"/>
    </row>
    <row r="4" spans="2:7" s="2" customFormat="1">
      <c r="B4" s="6"/>
      <c r="C4" s="6"/>
      <c r="D4" s="6"/>
      <c r="E4" s="6"/>
      <c r="F4" s="6"/>
    </row>
    <row r="5" spans="2:7" s="2" customFormat="1">
      <c r="B5" s="6"/>
      <c r="C5" s="6"/>
      <c r="D5" s="6"/>
      <c r="E5" s="6"/>
      <c r="F5" s="6"/>
    </row>
    <row r="6" spans="2:7" s="2" customFormat="1">
      <c r="B6" s="6"/>
      <c r="C6" s="6"/>
      <c r="D6" s="6"/>
      <c r="E6" s="6"/>
      <c r="F6" s="6"/>
    </row>
    <row r="7" spans="2:7" s="2" customFormat="1">
      <c r="B7" s="6"/>
      <c r="C7" s="6"/>
      <c r="D7" s="6"/>
      <c r="E7" s="6"/>
      <c r="F7" s="6"/>
    </row>
    <row r="8" spans="2:7" s="2" customFormat="1">
      <c r="B8" s="6"/>
      <c r="C8" s="6"/>
      <c r="D8" s="6"/>
      <c r="E8" s="6"/>
      <c r="F8" s="6"/>
    </row>
    <row r="9" spans="2:7" s="2" customFormat="1">
      <c r="B9" s="6"/>
      <c r="C9" s="6"/>
      <c r="D9" s="6"/>
      <c r="E9" s="6"/>
      <c r="F9" s="6"/>
    </row>
    <row r="10" spans="2:7" s="2" customFormat="1" ht="9.6" customHeight="1">
      <c r="B10" s="6"/>
      <c r="C10" s="6"/>
      <c r="D10" s="6"/>
      <c r="E10" s="6"/>
      <c r="F10" s="6"/>
    </row>
    <row r="11" spans="2:7" s="2" customFormat="1" ht="19.899999999999999" customHeight="1">
      <c r="B11" s="6"/>
      <c r="C11" s="6"/>
      <c r="D11" s="6"/>
      <c r="E11" s="6"/>
      <c r="F11" s="6"/>
    </row>
    <row r="12" spans="2:7" ht="20.45" customHeight="1">
      <c r="B12" s="7" t="s">
        <v>0</v>
      </c>
      <c r="C12" s="8"/>
      <c r="D12" s="8"/>
      <c r="E12" s="8"/>
      <c r="F12" s="8"/>
      <c r="G12" s="2"/>
    </row>
    <row r="13" spans="2:7" ht="17.45" customHeight="1">
      <c r="B13" s="9" t="s">
        <v>1</v>
      </c>
      <c r="C13" s="10"/>
      <c r="D13" s="10"/>
      <c r="E13" s="10"/>
      <c r="F13" s="10"/>
      <c r="G13" s="2"/>
    </row>
    <row r="14" spans="2:7" ht="17.45" customHeight="1">
      <c r="B14" s="7" t="s">
        <v>2</v>
      </c>
      <c r="C14" s="8"/>
      <c r="D14" s="8"/>
      <c r="E14" s="8"/>
      <c r="F14" s="8"/>
      <c r="G14" s="2"/>
    </row>
    <row r="15" spans="2:7" ht="17.45" customHeight="1">
      <c r="B15" s="7" t="s">
        <v>3</v>
      </c>
      <c r="C15" s="8"/>
      <c r="D15" s="8"/>
      <c r="E15" s="8"/>
      <c r="F15" s="8"/>
      <c r="G15" s="2"/>
    </row>
    <row r="16" spans="2:7" ht="19.899999999999999" customHeight="1">
      <c r="B16" s="7" t="s">
        <v>4</v>
      </c>
      <c r="C16" s="8"/>
      <c r="D16" s="8"/>
      <c r="E16" s="8"/>
      <c r="F16" s="8"/>
      <c r="G16" s="2"/>
    </row>
    <row r="17" spans="2:64">
      <c r="B17" s="4"/>
      <c r="C17" s="4"/>
      <c r="D17" s="5"/>
      <c r="E17" s="5"/>
      <c r="F17" s="4"/>
      <c r="G17" s="2"/>
    </row>
    <row r="18" spans="2:64" ht="17.45" customHeight="1">
      <c r="B18" s="7" t="s">
        <v>5</v>
      </c>
      <c r="C18" s="8"/>
      <c r="D18" s="8"/>
      <c r="E18" s="8"/>
      <c r="F18" s="8"/>
      <c r="G18" s="2"/>
    </row>
    <row r="19" spans="2:64" ht="17.45" customHeight="1">
      <c r="B19" s="7" t="s">
        <v>6</v>
      </c>
      <c r="C19" s="8"/>
      <c r="D19" s="8"/>
      <c r="E19" s="8"/>
      <c r="F19" s="8"/>
      <c r="G19" s="2"/>
    </row>
    <row r="20" spans="2:64" ht="50.45" customHeight="1">
      <c r="B20" s="88" t="s">
        <v>7</v>
      </c>
      <c r="C20" s="88"/>
      <c r="D20" s="88"/>
      <c r="E20" s="88"/>
      <c r="F20" s="88"/>
      <c r="G20" s="2"/>
    </row>
    <row r="21" spans="2:64" ht="17.45" customHeight="1">
      <c r="B21" s="89" t="s">
        <v>8</v>
      </c>
      <c r="C21" s="89"/>
      <c r="D21" s="89"/>
      <c r="E21" s="89"/>
      <c r="F21" s="89"/>
      <c r="G21" s="2"/>
    </row>
    <row r="22" spans="2:64">
      <c r="B22" s="4"/>
      <c r="C22" s="4"/>
      <c r="D22" s="5"/>
      <c r="E22" s="5"/>
      <c r="F22" s="4"/>
      <c r="G22" s="2"/>
    </row>
    <row r="23" spans="2:64">
      <c r="B23" s="7" t="s">
        <v>9</v>
      </c>
      <c r="C23" s="8"/>
      <c r="D23" s="8"/>
      <c r="E23" s="8"/>
      <c r="F23" s="8"/>
      <c r="G23" s="2"/>
    </row>
    <row r="24" spans="2:64">
      <c r="B24" s="7" t="s">
        <v>10</v>
      </c>
      <c r="C24" s="8"/>
      <c r="D24" s="8"/>
      <c r="E24" s="8"/>
      <c r="F24" s="8"/>
      <c r="G24" s="2"/>
    </row>
    <row r="25" spans="2:64">
      <c r="B25" s="7" t="s">
        <v>11</v>
      </c>
      <c r="C25" s="8"/>
      <c r="D25" s="8"/>
      <c r="E25" s="8"/>
      <c r="F25" s="8"/>
      <c r="G25" s="2"/>
    </row>
    <row r="26" spans="2:64">
      <c r="B26" s="7" t="s">
        <v>12</v>
      </c>
      <c r="C26" s="8"/>
      <c r="D26" s="8"/>
      <c r="E26" s="8"/>
      <c r="F26" s="8"/>
      <c r="G26" s="2"/>
      <c r="BK26" s="2"/>
      <c r="BL26" s="2"/>
    </row>
    <row r="27" spans="2:64">
      <c r="B27" s="9" t="s">
        <v>13</v>
      </c>
      <c r="C27" s="8"/>
      <c r="D27" s="8"/>
      <c r="E27" s="8"/>
      <c r="F27" s="8"/>
      <c r="G27" s="2"/>
      <c r="BK27" s="2"/>
      <c r="BL27" s="2"/>
    </row>
    <row r="28" spans="2:64">
      <c r="B28" s="7" t="s">
        <v>14</v>
      </c>
      <c r="C28" s="8"/>
      <c r="D28" s="8"/>
      <c r="E28" s="8"/>
      <c r="F28" s="8"/>
      <c r="G28" s="2"/>
      <c r="BK28" s="2"/>
      <c r="BL28" s="2"/>
    </row>
    <row r="29" spans="2:64">
      <c r="B29" s="4"/>
      <c r="C29" s="4"/>
      <c r="D29" s="5"/>
      <c r="E29" s="5"/>
      <c r="F29" s="4"/>
      <c r="G29" s="2"/>
      <c r="BK29" s="2"/>
      <c r="BL29" s="2"/>
    </row>
    <row r="30" spans="2:64">
      <c r="B30" s="4"/>
      <c r="C30" s="4"/>
      <c r="D30" s="4"/>
      <c r="E30" s="4"/>
      <c r="F30" s="4"/>
      <c r="G30" s="47"/>
      <c r="H30" s="47"/>
      <c r="I30" s="47"/>
      <c r="J30" s="47"/>
      <c r="K30" s="47"/>
      <c r="BK30" s="2"/>
      <c r="BL30" s="2"/>
    </row>
    <row r="31" spans="2:64" ht="14.45" customHeight="1">
      <c r="B31" s="90" t="s">
        <v>15</v>
      </c>
      <c r="C31" s="90"/>
      <c r="D31" s="90"/>
      <c r="E31" s="90"/>
      <c r="F31" s="90"/>
      <c r="G31" s="2"/>
      <c r="BK31" s="2"/>
      <c r="BL31" s="2"/>
    </row>
    <row r="32" spans="2:64">
      <c r="B32" s="90"/>
      <c r="C32" s="90"/>
      <c r="D32" s="90"/>
      <c r="E32" s="90"/>
      <c r="F32" s="90"/>
      <c r="G32" s="2"/>
      <c r="BK32" s="2"/>
      <c r="BL32" s="2"/>
    </row>
    <row r="33" spans="2:64">
      <c r="B33" s="90"/>
      <c r="C33" s="90"/>
      <c r="D33" s="90"/>
      <c r="E33" s="90"/>
      <c r="F33" s="90"/>
      <c r="G33" s="2"/>
      <c r="BK33" s="2"/>
      <c r="BL33" s="2"/>
    </row>
    <row r="34" spans="2:64">
      <c r="B34" s="90"/>
      <c r="C34" s="90"/>
      <c r="D34" s="90"/>
      <c r="E34" s="90"/>
      <c r="F34" s="90"/>
      <c r="G34" s="2"/>
      <c r="BK34" s="2"/>
      <c r="BL34" s="2"/>
    </row>
    <row r="35" spans="2:64">
      <c r="B35" s="90"/>
      <c r="C35" s="90"/>
      <c r="D35" s="90"/>
      <c r="E35" s="90"/>
      <c r="F35" s="90"/>
      <c r="G35" s="2"/>
      <c r="BK35" s="2"/>
      <c r="BL35" s="2"/>
    </row>
    <row r="36" spans="2:64">
      <c r="B36" s="90"/>
      <c r="C36" s="90"/>
      <c r="D36" s="90"/>
      <c r="E36" s="90"/>
      <c r="F36" s="90"/>
      <c r="G36" s="2"/>
      <c r="BK36" s="2"/>
      <c r="BL36" s="2"/>
    </row>
    <row r="37" spans="2:64">
      <c r="B37" s="90"/>
      <c r="C37" s="90"/>
      <c r="D37" s="90"/>
      <c r="E37" s="90"/>
      <c r="F37" s="90"/>
      <c r="G37" s="2"/>
      <c r="BK37" s="2"/>
      <c r="BL37" s="2"/>
    </row>
    <row r="38" spans="2:64">
      <c r="B38" s="90"/>
      <c r="C38" s="90"/>
      <c r="D38" s="90"/>
      <c r="E38" s="90"/>
      <c r="F38" s="90"/>
      <c r="G38" s="2"/>
      <c r="BK38" s="2"/>
      <c r="BL38" s="2"/>
    </row>
    <row r="39" spans="2:64">
      <c r="B39" s="90"/>
      <c r="C39" s="90"/>
      <c r="D39" s="90"/>
      <c r="E39" s="90"/>
      <c r="F39" s="90"/>
      <c r="G39" s="2"/>
      <c r="BK39" s="2"/>
      <c r="BL39" s="2"/>
    </row>
    <row r="40" spans="2:64">
      <c r="B40" s="90"/>
      <c r="C40" s="90"/>
      <c r="D40" s="90"/>
      <c r="E40" s="90"/>
      <c r="F40" s="90"/>
      <c r="G40" s="2"/>
      <c r="BK40" s="2"/>
      <c r="BL40" s="2"/>
    </row>
    <row r="41" spans="2:64">
      <c r="B41" s="90"/>
      <c r="C41" s="90"/>
      <c r="D41" s="90"/>
      <c r="E41" s="90"/>
      <c r="F41" s="90"/>
      <c r="G41" s="2"/>
      <c r="BK41" s="2"/>
      <c r="BL41" s="2"/>
    </row>
    <row r="42" spans="2:64">
      <c r="B42" s="90"/>
      <c r="C42" s="90"/>
      <c r="D42" s="90"/>
      <c r="E42" s="90"/>
      <c r="F42" s="90"/>
      <c r="G42" s="2"/>
      <c r="BK42" s="2"/>
      <c r="BL42" s="2"/>
    </row>
    <row r="43" spans="2:64">
      <c r="B43" s="90"/>
      <c r="C43" s="90"/>
      <c r="D43" s="90"/>
      <c r="E43" s="90"/>
      <c r="F43" s="90"/>
      <c r="G43" s="2"/>
      <c r="BK43" s="2"/>
      <c r="BL43" s="2"/>
    </row>
    <row r="44" spans="2:64">
      <c r="B44" s="90"/>
      <c r="C44" s="90"/>
      <c r="D44" s="90"/>
      <c r="E44" s="90"/>
      <c r="F44" s="90"/>
      <c r="G44" s="2"/>
      <c r="BK44" s="2"/>
      <c r="BL44" s="2"/>
    </row>
    <row r="45" spans="2:64">
      <c r="B45" s="90"/>
      <c r="C45" s="90"/>
      <c r="D45" s="90"/>
      <c r="E45" s="90"/>
      <c r="F45" s="90"/>
      <c r="G45" s="2"/>
      <c r="BK45" s="2"/>
      <c r="BL45" s="2"/>
    </row>
    <row r="46" spans="2:64">
      <c r="B46" s="90"/>
      <c r="C46" s="90"/>
      <c r="D46" s="90"/>
      <c r="E46" s="90"/>
      <c r="F46" s="90"/>
      <c r="G46" s="2"/>
      <c r="BK46" s="2"/>
      <c r="BL46" s="2"/>
    </row>
    <row r="47" spans="2:64">
      <c r="B47" s="90"/>
      <c r="C47" s="90"/>
      <c r="D47" s="90"/>
      <c r="E47" s="90"/>
      <c r="F47" s="90"/>
      <c r="G47" s="2"/>
      <c r="BK47" s="2"/>
      <c r="BL47" s="2"/>
    </row>
    <row r="48" spans="2:64">
      <c r="B48" s="90"/>
      <c r="C48" s="90"/>
      <c r="D48" s="90"/>
      <c r="E48" s="90"/>
      <c r="F48" s="90"/>
      <c r="G48" s="2"/>
      <c r="BK48" s="2"/>
      <c r="BL48" s="2"/>
    </row>
    <row r="49" spans="2:64">
      <c r="B49" s="90"/>
      <c r="C49" s="90"/>
      <c r="D49" s="90"/>
      <c r="E49" s="90"/>
      <c r="F49" s="90"/>
      <c r="G49" s="2"/>
      <c r="BK49" s="2"/>
      <c r="BL49" s="2"/>
    </row>
    <row r="50" spans="2:64">
      <c r="B50" s="90"/>
      <c r="C50" s="90"/>
      <c r="D50" s="90"/>
      <c r="E50" s="90"/>
      <c r="F50" s="90"/>
      <c r="G50" s="2"/>
      <c r="BK50" s="2"/>
      <c r="BL50" s="2"/>
    </row>
    <row r="51" spans="2:64">
      <c r="B51" s="90"/>
      <c r="C51" s="90"/>
      <c r="D51" s="90"/>
      <c r="E51" s="90"/>
      <c r="F51" s="90"/>
      <c r="G51" s="2"/>
      <c r="BK51" s="2"/>
      <c r="BL51" s="2"/>
    </row>
    <row r="52" spans="2:64">
      <c r="B52" s="90"/>
      <c r="C52" s="90"/>
      <c r="D52" s="90"/>
      <c r="E52" s="90"/>
      <c r="F52" s="90"/>
      <c r="G52" s="2"/>
      <c r="BK52" s="2"/>
      <c r="BL52" s="2"/>
    </row>
    <row r="53" spans="2:64">
      <c r="B53" s="90"/>
      <c r="C53" s="90"/>
      <c r="D53" s="90"/>
      <c r="E53" s="90"/>
      <c r="F53" s="90"/>
      <c r="G53" s="2"/>
      <c r="BK53" s="2"/>
      <c r="BL53" s="2"/>
    </row>
    <row r="54" spans="2:64">
      <c r="B54" s="90"/>
      <c r="C54" s="90"/>
      <c r="D54" s="90"/>
      <c r="E54" s="90"/>
      <c r="F54" s="90"/>
      <c r="G54" s="2"/>
      <c r="BK54" s="2"/>
      <c r="BL54" s="2"/>
    </row>
    <row r="55" spans="2:64">
      <c r="B55" s="90"/>
      <c r="C55" s="90"/>
      <c r="D55" s="90"/>
      <c r="E55" s="90"/>
      <c r="F55" s="90"/>
      <c r="G55" s="2"/>
      <c r="BK55" s="2"/>
      <c r="BL55" s="2"/>
    </row>
    <row r="56" spans="2:64">
      <c r="B56" s="90"/>
      <c r="C56" s="90"/>
      <c r="D56" s="90"/>
      <c r="E56" s="90"/>
      <c r="F56" s="90"/>
      <c r="G56" s="2"/>
      <c r="BK56" s="2"/>
      <c r="BL56" s="2"/>
    </row>
    <row r="57" spans="2:64">
      <c r="B57" s="90"/>
      <c r="C57" s="90"/>
      <c r="D57" s="90"/>
      <c r="E57" s="90"/>
      <c r="F57" s="90"/>
      <c r="G57" s="2"/>
      <c r="BK57" s="2"/>
      <c r="BL57" s="2"/>
    </row>
    <row r="58" spans="2:64">
      <c r="B58" s="90"/>
      <c r="C58" s="90"/>
      <c r="D58" s="90"/>
      <c r="E58" s="90"/>
      <c r="F58" s="90"/>
      <c r="G58" s="2"/>
      <c r="BK58" s="2"/>
      <c r="BL58" s="2"/>
    </row>
    <row r="59" spans="2:64">
      <c r="B59" s="90"/>
      <c r="C59" s="90"/>
      <c r="D59" s="90"/>
      <c r="E59" s="90"/>
      <c r="F59" s="90"/>
      <c r="G59" s="2"/>
      <c r="BK59" s="2"/>
      <c r="BL59" s="2"/>
    </row>
    <row r="60" spans="2:64">
      <c r="B60" s="90"/>
      <c r="C60" s="90"/>
      <c r="D60" s="90"/>
      <c r="E60" s="90"/>
      <c r="F60" s="90"/>
      <c r="G60" s="2"/>
      <c r="BK60" s="2"/>
      <c r="BL60" s="2"/>
    </row>
    <row r="61" spans="2:64">
      <c r="B61" s="90"/>
      <c r="C61" s="90"/>
      <c r="D61" s="90"/>
      <c r="E61" s="90"/>
      <c r="F61" s="90"/>
      <c r="G61" s="2"/>
      <c r="BK61" s="2"/>
      <c r="BL61" s="2"/>
    </row>
    <row r="62" spans="2:64">
      <c r="B62" s="90"/>
      <c r="C62" s="90"/>
      <c r="D62" s="90"/>
      <c r="E62" s="90"/>
      <c r="F62" s="90"/>
      <c r="G62" s="2"/>
      <c r="BK62" s="2"/>
      <c r="BL62" s="2"/>
    </row>
    <row r="63" spans="2:64">
      <c r="B63" s="90"/>
      <c r="C63" s="90"/>
      <c r="D63" s="90"/>
      <c r="E63" s="90"/>
      <c r="F63" s="90"/>
      <c r="G63" s="2"/>
      <c r="BK63" s="2"/>
      <c r="BL63" s="2"/>
    </row>
    <row r="64" spans="2:64">
      <c r="B64" s="90"/>
      <c r="C64" s="90"/>
      <c r="D64" s="90"/>
      <c r="E64" s="90"/>
      <c r="F64" s="90"/>
      <c r="G64" s="2"/>
      <c r="BK64" s="2"/>
      <c r="BL64" s="2"/>
    </row>
    <row r="65" spans="2:6" s="2" customFormat="1">
      <c r="B65" s="90"/>
      <c r="C65" s="90"/>
      <c r="D65" s="90"/>
      <c r="E65" s="90"/>
      <c r="F65" s="90"/>
    </row>
    <row r="66" spans="2:6" s="2" customFormat="1">
      <c r="B66" s="48"/>
      <c r="C66" s="48"/>
      <c r="D66" s="48"/>
      <c r="E66" s="48"/>
      <c r="F66" s="48"/>
    </row>
    <row r="67" spans="2:6" s="2" customFormat="1">
      <c r="B67" s="48"/>
      <c r="C67" s="48"/>
      <c r="D67" s="48"/>
      <c r="E67" s="48"/>
      <c r="F67" s="48"/>
    </row>
    <row r="68" spans="2:6" s="2" customFormat="1">
      <c r="B68" s="48"/>
      <c r="C68" s="48"/>
      <c r="D68" s="48"/>
      <c r="E68" s="48"/>
      <c r="F68" s="48"/>
    </row>
    <row r="69" spans="2:6" s="2" customFormat="1">
      <c r="B69" s="48"/>
      <c r="C69" s="48"/>
      <c r="D69" s="48"/>
      <c r="E69" s="48"/>
      <c r="F69" s="48"/>
    </row>
    <row r="70" spans="2:6" s="2" customFormat="1">
      <c r="B70" s="48"/>
      <c r="C70" s="48"/>
      <c r="D70" s="48"/>
      <c r="E70" s="48"/>
      <c r="F70" s="48"/>
    </row>
    <row r="71" spans="2:6" s="2" customFormat="1">
      <c r="B71" s="48"/>
      <c r="C71" s="48"/>
      <c r="D71" s="48"/>
      <c r="E71" s="48"/>
      <c r="F71" s="48"/>
    </row>
    <row r="72" spans="2:6" s="2" customFormat="1">
      <c r="B72" s="48"/>
      <c r="C72" s="48"/>
      <c r="D72" s="48"/>
      <c r="E72" s="48"/>
      <c r="F72" s="48"/>
    </row>
    <row r="73" spans="2:6" s="2" customFormat="1">
      <c r="B73" s="48"/>
      <c r="C73" s="48"/>
      <c r="D73" s="48"/>
      <c r="E73" s="48"/>
      <c r="F73" s="48"/>
    </row>
    <row r="74" spans="2:6" s="2" customFormat="1">
      <c r="B74" s="48"/>
      <c r="C74" s="48"/>
      <c r="D74" s="48"/>
      <c r="E74" s="48"/>
      <c r="F74" s="48"/>
    </row>
    <row r="75" spans="2:6" s="2" customFormat="1">
      <c r="B75" s="48"/>
      <c r="C75" s="48"/>
      <c r="D75" s="48"/>
      <c r="E75" s="48"/>
      <c r="F75" s="48"/>
    </row>
    <row r="76" spans="2:6" s="2" customFormat="1">
      <c r="B76" s="48"/>
      <c r="C76" s="48"/>
      <c r="D76" s="48"/>
      <c r="E76" s="48"/>
      <c r="F76" s="48"/>
    </row>
    <row r="77" spans="2:6" s="2" customFormat="1">
      <c r="B77" s="48"/>
      <c r="C77" s="48"/>
      <c r="D77" s="48"/>
      <c r="E77" s="48"/>
      <c r="F77" s="48"/>
    </row>
    <row r="78" spans="2:6" s="2" customFormat="1">
      <c r="B78" s="48"/>
      <c r="C78" s="48"/>
      <c r="D78" s="48"/>
      <c r="E78" s="48"/>
      <c r="F78" s="48"/>
    </row>
    <row r="79" spans="2:6" s="2" customFormat="1">
      <c r="B79" s="48"/>
      <c r="C79" s="48"/>
      <c r="D79" s="48"/>
      <c r="E79" s="48"/>
      <c r="F79" s="48"/>
    </row>
    <row r="80" spans="2:6" s="2" customFormat="1">
      <c r="B80" s="48"/>
      <c r="C80" s="48"/>
      <c r="D80" s="48"/>
      <c r="E80" s="48"/>
      <c r="F80" s="48"/>
    </row>
    <row r="81" spans="2:6" s="2" customFormat="1">
      <c r="B81" s="48"/>
      <c r="C81" s="48"/>
      <c r="D81" s="48"/>
      <c r="E81" s="48"/>
      <c r="F81" s="48"/>
    </row>
    <row r="82" spans="2:6" s="2" customFormat="1">
      <c r="B82" s="48"/>
      <c r="C82" s="48"/>
      <c r="D82" s="48"/>
      <c r="E82" s="48"/>
      <c r="F82" s="48"/>
    </row>
    <row r="83" spans="2:6" s="2" customFormat="1">
      <c r="B83" s="48"/>
      <c r="C83" s="48"/>
      <c r="D83" s="48"/>
      <c r="E83" s="48"/>
      <c r="F83" s="48"/>
    </row>
    <row r="84" spans="2:6" s="2" customFormat="1">
      <c r="B84" s="48"/>
      <c r="C84" s="48"/>
      <c r="D84" s="48"/>
      <c r="E84" s="48"/>
      <c r="F84" s="48"/>
    </row>
    <row r="85" spans="2:6" s="2" customFormat="1">
      <c r="B85" s="48"/>
      <c r="C85" s="48"/>
      <c r="D85" s="48"/>
      <c r="E85" s="48"/>
      <c r="F85" s="48"/>
    </row>
    <row r="86" spans="2:6" s="2" customFormat="1">
      <c r="B86" s="48"/>
      <c r="C86" s="48"/>
      <c r="D86" s="48"/>
      <c r="E86" s="48"/>
      <c r="F86" s="48"/>
    </row>
    <row r="87" spans="2:6" s="2" customFormat="1"/>
    <row r="88" spans="2:6" s="2" customFormat="1"/>
    <row r="89" spans="2:6" s="2" customFormat="1"/>
    <row r="90" spans="2:6" s="2" customFormat="1"/>
    <row r="91" spans="2:6" s="2" customFormat="1"/>
    <row r="92" spans="2:6" s="2" customFormat="1"/>
    <row r="93" spans="2:6" s="2" customFormat="1"/>
    <row r="94" spans="2:6" s="2" customFormat="1"/>
    <row r="95" spans="2:6" s="2" customFormat="1"/>
    <row r="96" spans="2:6" s="2" customFormat="1"/>
    <row r="97" s="2" customFormat="1"/>
    <row r="98" s="2" customFormat="1"/>
    <row r="99" s="2" customFormat="1"/>
    <row r="100" s="2" customFormat="1"/>
    <row r="101" s="2" customFormat="1"/>
    <row r="102" s="2" customFormat="1"/>
    <row r="103" s="2" customFormat="1"/>
    <row r="104" s="2" customFormat="1"/>
    <row r="105" s="2" customFormat="1"/>
    <row r="106" s="2" customFormat="1"/>
    <row r="107" s="2" customFormat="1"/>
    <row r="108" s="2" customFormat="1"/>
    <row r="109" s="2" customFormat="1"/>
    <row r="110" s="2" customFormat="1"/>
    <row r="111" s="2" customFormat="1"/>
    <row r="112" s="2" customFormat="1"/>
    <row r="113" s="2" customFormat="1"/>
    <row r="114" s="2" customFormat="1"/>
    <row r="115" s="2" customFormat="1"/>
    <row r="116" s="2" customFormat="1"/>
    <row r="117" s="2" customFormat="1"/>
    <row r="118" s="2" customFormat="1"/>
    <row r="119" s="2" customFormat="1"/>
    <row r="120" s="2" customFormat="1"/>
    <row r="121" s="2" customFormat="1"/>
    <row r="122" s="2" customFormat="1"/>
    <row r="123" s="2" customFormat="1"/>
    <row r="124" s="2" customFormat="1"/>
    <row r="125" s="2" customFormat="1"/>
    <row r="126" s="2" customFormat="1"/>
    <row r="127" s="2" customFormat="1"/>
    <row r="128" s="2" customFormat="1"/>
    <row r="129" s="2" customFormat="1"/>
    <row r="130" s="2" customFormat="1"/>
    <row r="131" s="2" customFormat="1"/>
    <row r="132" s="2" customFormat="1"/>
    <row r="133" s="2" customFormat="1"/>
    <row r="134" s="2" customFormat="1"/>
    <row r="135" s="2" customFormat="1"/>
    <row r="136" s="2" customFormat="1"/>
    <row r="137" s="2" customFormat="1"/>
    <row r="138" s="2" customFormat="1"/>
    <row r="139" s="2" customFormat="1"/>
    <row r="140" s="2" customFormat="1"/>
    <row r="141" s="2" customFormat="1"/>
    <row r="142" s="2" customFormat="1"/>
    <row r="143" s="2" customFormat="1"/>
    <row r="144" s="2" customFormat="1"/>
    <row r="145" s="2" customFormat="1"/>
    <row r="146" s="2" customFormat="1"/>
    <row r="147" s="2" customFormat="1"/>
    <row r="148" s="2" customFormat="1"/>
    <row r="149" s="2" customFormat="1"/>
    <row r="150" s="2" customFormat="1"/>
    <row r="151" s="2" customFormat="1"/>
    <row r="152" s="2" customFormat="1"/>
    <row r="153" s="2" customFormat="1"/>
    <row r="154" s="2" customFormat="1"/>
    <row r="155" s="2" customFormat="1"/>
    <row r="156" s="2" customFormat="1"/>
    <row r="157" s="2" customFormat="1"/>
    <row r="158" s="2" customFormat="1"/>
    <row r="159" s="2" customFormat="1"/>
    <row r="160" s="2" customFormat="1"/>
    <row r="161" s="2" customFormat="1"/>
    <row r="162" s="2" customFormat="1"/>
    <row r="163" s="2" customFormat="1"/>
    <row r="164" s="2" customFormat="1"/>
    <row r="165" s="2" customFormat="1"/>
    <row r="166" s="2" customFormat="1"/>
    <row r="167" s="2" customFormat="1"/>
    <row r="168" s="2" customFormat="1"/>
    <row r="169" s="2" customFormat="1"/>
    <row r="170" s="2" customFormat="1"/>
    <row r="171" s="2" customFormat="1"/>
    <row r="172" s="2" customFormat="1"/>
    <row r="173" s="2" customFormat="1"/>
    <row r="174" s="2" customFormat="1"/>
    <row r="175" s="2" customFormat="1"/>
    <row r="176" s="2" customFormat="1"/>
    <row r="177" s="2" customFormat="1"/>
    <row r="178" s="2" customFormat="1"/>
    <row r="179" s="2" customFormat="1"/>
    <row r="180" s="2" customFormat="1"/>
    <row r="181" s="2" customFormat="1"/>
    <row r="182" s="2" customFormat="1"/>
    <row r="183" s="2" customFormat="1"/>
    <row r="184" s="2" customFormat="1"/>
    <row r="185" s="2" customFormat="1"/>
    <row r="186" s="2" customFormat="1"/>
    <row r="187" s="2" customFormat="1"/>
    <row r="188" s="2" customFormat="1"/>
    <row r="189" s="2" customFormat="1"/>
    <row r="190" s="2" customFormat="1"/>
    <row r="191" s="2" customFormat="1"/>
    <row r="192" s="2" customFormat="1"/>
    <row r="193" s="2" customFormat="1"/>
    <row r="194" s="2" customFormat="1"/>
    <row r="195" s="2" customFormat="1"/>
    <row r="196" s="2" customFormat="1"/>
    <row r="197" s="2" customFormat="1"/>
    <row r="198" s="2" customFormat="1"/>
    <row r="199" s="2" customFormat="1"/>
    <row r="200" s="2" customFormat="1"/>
    <row r="201" s="2" customFormat="1"/>
    <row r="202" s="2" customFormat="1"/>
    <row r="203" s="2" customFormat="1"/>
    <row r="204" s="2" customFormat="1"/>
    <row r="205" s="2" customFormat="1"/>
    <row r="206" s="2" customFormat="1"/>
    <row r="207" s="2" customFormat="1"/>
    <row r="208" s="2" customFormat="1"/>
    <row r="209" s="2" customFormat="1"/>
    <row r="210" s="2" customFormat="1"/>
    <row r="211" s="2" customFormat="1"/>
    <row r="212" s="2" customFormat="1"/>
    <row r="213" s="2" customFormat="1"/>
    <row r="214" s="2" customFormat="1"/>
    <row r="215" s="2" customFormat="1"/>
    <row r="216" s="2" customFormat="1"/>
    <row r="217" s="2" customFormat="1"/>
    <row r="218" s="2" customFormat="1"/>
    <row r="219" s="2" customFormat="1"/>
    <row r="220" s="2" customFormat="1"/>
    <row r="221" s="2" customFormat="1"/>
    <row r="222" s="2" customFormat="1"/>
    <row r="223" s="2" customFormat="1"/>
    <row r="224" s="2" customFormat="1"/>
    <row r="225" s="2" customFormat="1"/>
    <row r="226" s="2" customFormat="1"/>
    <row r="227" s="2" customFormat="1"/>
    <row r="228" s="2" customFormat="1"/>
    <row r="229" s="2" customFormat="1"/>
    <row r="230" s="2" customFormat="1"/>
    <row r="231" s="2" customFormat="1"/>
    <row r="232" s="2" customFormat="1"/>
    <row r="233" s="2" customFormat="1"/>
    <row r="234" s="2" customFormat="1"/>
    <row r="235" s="2" customFormat="1"/>
    <row r="236" s="2" customFormat="1"/>
    <row r="237" s="2" customFormat="1"/>
    <row r="238" s="2" customFormat="1"/>
    <row r="239" s="2" customFormat="1"/>
    <row r="240" s="2" customFormat="1"/>
    <row r="241" spans="2:7" s="2" customFormat="1"/>
    <row r="242" spans="2:7" s="2" customFormat="1"/>
    <row r="243" spans="2:7" s="2" customFormat="1"/>
    <row r="244" spans="2:7" s="2" customFormat="1"/>
    <row r="245" spans="2:7" s="2" customFormat="1"/>
    <row r="246" spans="2:7">
      <c r="B246" s="2"/>
      <c r="C246" s="2"/>
      <c r="D246" s="2"/>
      <c r="E246" s="2"/>
      <c r="F246" s="2"/>
      <c r="G246" s="2"/>
    </row>
    <row r="247" spans="2:7">
      <c r="B247" s="2"/>
      <c r="C247" s="2"/>
      <c r="D247" s="2"/>
      <c r="E247" s="2"/>
      <c r="F247" s="2"/>
      <c r="G247" s="2"/>
    </row>
    <row r="248" spans="2:7">
      <c r="B248" s="2"/>
      <c r="C248" s="2"/>
      <c r="D248" s="2"/>
      <c r="E248" s="2"/>
      <c r="F248" s="2"/>
      <c r="G248" s="2"/>
    </row>
    <row r="249" spans="2:7">
      <c r="B249" s="2"/>
      <c r="C249" s="2"/>
      <c r="D249" s="2"/>
      <c r="E249" s="2"/>
      <c r="F249" s="2"/>
      <c r="G249" s="2"/>
    </row>
  </sheetData>
  <sheetProtection algorithmName="SHA-512" hashValue="BCbSiIppuPJmsmMAjsScoV68F1YPmFMlYBPd01rk7FwJeaQcQMDrvevdq77ZvTDnikhAvUU35dEMmCDF7oWMog==" saltValue="+qfQlng5N407d5wLmHcK+Q==" spinCount="100000" sheet="1" objects="1" scenarios="1" selectLockedCells="1" selectUnlockedCells="1"/>
  <mergeCells count="3">
    <mergeCell ref="B20:F20"/>
    <mergeCell ref="B21:F21"/>
    <mergeCell ref="B31:F65"/>
  </mergeCells>
  <pageMargins left="0.7" right="0.7" top="0.75" bottom="0.75" header="0.3" footer="0.3"/>
  <drawing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C6FB89F-BA91-413F-BFF3-CD35C65762EC}">
  <sheetPr filterMode="1">
    <tabColor theme="5" tint="-0.249977111117893"/>
  </sheetPr>
  <dimension ref="A1:AIF207"/>
  <sheetViews>
    <sheetView topLeftCell="A22" zoomScale="80" zoomScaleNormal="80" workbookViewId="0">
      <pane ySplit="3" topLeftCell="A25" activePane="bottomLeft" state="frozen"/>
      <selection pane="bottomLeft" activeCell="B22" sqref="B22"/>
    </sheetView>
  </sheetViews>
  <sheetFormatPr defaultColWidth="9.140625" defaultRowHeight="23.45" customHeight="1"/>
  <cols>
    <col min="1" max="1" width="9.140625" style="2"/>
    <col min="2" max="2" width="67.28515625" style="3" customWidth="1"/>
    <col min="3" max="3" width="32" style="3" customWidth="1"/>
    <col min="4" max="4" width="24.140625" style="3" customWidth="1"/>
    <col min="5" max="5" width="67.7109375" style="3" customWidth="1"/>
    <col min="6" max="7" width="30" style="3" customWidth="1"/>
    <col min="8" max="8" width="26.28515625" style="3" customWidth="1"/>
    <col min="9" max="9" width="30.140625" customWidth="1"/>
    <col min="10" max="11" width="26.85546875" customWidth="1"/>
    <col min="12" max="12" width="13.85546875" customWidth="1"/>
    <col min="13" max="13" width="18.5703125" customWidth="1"/>
    <col min="14" max="14" width="25.140625" customWidth="1"/>
    <col min="15" max="15" width="27.140625" customWidth="1"/>
    <col min="16" max="16" width="26" hidden="1" customWidth="1"/>
    <col min="17" max="17" width="42.42578125" customWidth="1"/>
    <col min="19" max="916" width="9.140625" style="2"/>
  </cols>
  <sheetData>
    <row r="1" spans="2:18" ht="23.45" customHeight="1">
      <c r="B1" s="6"/>
      <c r="C1" s="6"/>
      <c r="D1" s="6"/>
      <c r="E1" s="6"/>
      <c r="F1" s="6"/>
      <c r="G1" s="6"/>
      <c r="H1" s="6"/>
      <c r="I1" s="2"/>
      <c r="J1" s="2"/>
      <c r="K1" s="2"/>
      <c r="L1" s="2"/>
      <c r="M1" s="2"/>
      <c r="N1" s="2"/>
      <c r="O1" s="2"/>
      <c r="P1" s="2"/>
      <c r="Q1" s="2"/>
      <c r="R1" s="2"/>
    </row>
    <row r="2" spans="2:18" ht="23.45" customHeight="1">
      <c r="B2" s="6"/>
      <c r="C2" s="6"/>
      <c r="D2" s="6"/>
      <c r="E2" s="6"/>
      <c r="F2" s="6"/>
      <c r="G2" s="6"/>
      <c r="H2" s="6"/>
      <c r="I2" s="2"/>
      <c r="J2" s="2"/>
      <c r="K2" s="2"/>
      <c r="L2" s="2"/>
      <c r="M2" s="2"/>
      <c r="N2" s="2"/>
      <c r="O2" s="2"/>
      <c r="P2" s="2"/>
      <c r="Q2" s="2"/>
      <c r="R2" s="2"/>
    </row>
    <row r="3" spans="2:18" ht="23.45" customHeight="1">
      <c r="B3" s="6"/>
      <c r="C3" s="6"/>
      <c r="D3" s="6"/>
      <c r="E3" s="6"/>
      <c r="F3" s="6"/>
      <c r="G3" s="6"/>
      <c r="H3" s="6"/>
      <c r="I3" s="2"/>
      <c r="J3" s="2"/>
      <c r="K3" s="2"/>
      <c r="L3" s="2"/>
      <c r="M3" s="2"/>
      <c r="N3" s="2"/>
      <c r="O3" s="2"/>
      <c r="P3" s="2"/>
      <c r="Q3" s="2"/>
      <c r="R3" s="2"/>
    </row>
    <row r="4" spans="2:18" ht="23.45" customHeight="1">
      <c r="B4" s="6"/>
      <c r="C4" s="6"/>
      <c r="D4" s="6"/>
      <c r="E4" s="6"/>
      <c r="F4" s="6"/>
      <c r="G4" s="6"/>
      <c r="H4" s="6"/>
      <c r="I4" s="2"/>
      <c r="J4" s="2"/>
      <c r="K4" s="2"/>
      <c r="L4" s="2"/>
      <c r="M4" s="2"/>
      <c r="N4" s="2"/>
      <c r="O4" s="2"/>
      <c r="P4" s="2"/>
      <c r="Q4" s="2"/>
      <c r="R4" s="2"/>
    </row>
    <row r="5" spans="2:18" ht="23.45" customHeight="1">
      <c r="B5" s="6"/>
      <c r="C5" s="6"/>
      <c r="D5" s="6"/>
      <c r="E5" s="6"/>
      <c r="F5" s="6"/>
      <c r="G5" s="6"/>
      <c r="H5" s="6"/>
      <c r="I5" s="2"/>
      <c r="J5" s="2"/>
      <c r="K5" s="2"/>
      <c r="L5" s="2"/>
      <c r="M5" s="2"/>
      <c r="N5" s="2"/>
      <c r="O5" s="2"/>
      <c r="P5" s="2"/>
      <c r="Q5" s="2"/>
      <c r="R5" s="2"/>
    </row>
    <row r="6" spans="2:18" ht="23.45" customHeight="1">
      <c r="B6" s="6"/>
      <c r="C6" s="6"/>
      <c r="D6" s="6"/>
      <c r="E6" s="6"/>
      <c r="F6" s="6"/>
      <c r="G6" s="6"/>
      <c r="H6" s="6"/>
      <c r="I6" s="2"/>
      <c r="J6" s="2"/>
      <c r="K6" s="2"/>
      <c r="L6" s="2"/>
      <c r="M6" s="2"/>
      <c r="N6" s="2"/>
      <c r="O6" s="2"/>
      <c r="P6" s="2"/>
      <c r="Q6" s="2"/>
      <c r="R6" s="2"/>
    </row>
    <row r="7" spans="2:18" ht="23.45" customHeight="1">
      <c r="B7" s="6"/>
      <c r="C7" s="6"/>
      <c r="D7" s="6"/>
      <c r="E7" s="6"/>
      <c r="F7" s="6"/>
      <c r="G7" s="6"/>
      <c r="H7" s="6"/>
      <c r="I7" s="2"/>
      <c r="J7" s="2"/>
      <c r="K7" s="2"/>
      <c r="L7" s="2"/>
      <c r="M7" s="2"/>
      <c r="N7" s="2"/>
      <c r="O7" s="2"/>
      <c r="P7" s="2"/>
      <c r="Q7" s="2"/>
      <c r="R7" s="2"/>
    </row>
    <row r="8" spans="2:18" ht="23.45" customHeight="1">
      <c r="B8" s="6"/>
      <c r="C8" s="6"/>
      <c r="D8" s="6"/>
      <c r="E8" s="6"/>
      <c r="F8" s="6"/>
      <c r="G8" s="6"/>
      <c r="H8" s="6"/>
      <c r="I8" s="2"/>
      <c r="J8" s="2"/>
      <c r="K8" s="2"/>
      <c r="L8" s="2"/>
      <c r="M8" s="2"/>
      <c r="N8" s="2"/>
      <c r="O8" s="2"/>
      <c r="P8" s="2"/>
      <c r="Q8" s="2"/>
      <c r="R8" s="2"/>
    </row>
    <row r="9" spans="2:18" ht="23.45" customHeight="1">
      <c r="B9" s="6"/>
      <c r="C9" s="6"/>
      <c r="D9" s="6"/>
      <c r="E9" s="6"/>
      <c r="F9" s="6"/>
      <c r="G9" s="6"/>
      <c r="H9" s="6"/>
      <c r="I9" s="2"/>
      <c r="J9" s="2"/>
      <c r="K9" s="2"/>
      <c r="L9" s="2"/>
      <c r="M9" s="2"/>
      <c r="N9" s="2"/>
      <c r="O9" s="2"/>
      <c r="P9" s="2"/>
      <c r="Q9" s="2"/>
      <c r="R9" s="2"/>
    </row>
    <row r="10" spans="2:18" ht="23.45" customHeight="1">
      <c r="B10" s="6"/>
      <c r="C10" s="6"/>
      <c r="D10" s="6"/>
      <c r="E10" s="6"/>
      <c r="F10" s="6"/>
      <c r="G10" s="6"/>
      <c r="H10" s="6"/>
      <c r="I10" s="2"/>
      <c r="J10" s="2"/>
      <c r="K10" s="2"/>
      <c r="L10" s="2"/>
      <c r="M10" s="2"/>
      <c r="N10" s="2"/>
      <c r="O10" s="2"/>
      <c r="P10" s="2"/>
      <c r="Q10" s="2"/>
      <c r="R10" s="2"/>
    </row>
    <row r="11" spans="2:18" ht="23.45" customHeight="1">
      <c r="B11" s="6"/>
      <c r="C11" s="6"/>
      <c r="D11" s="6"/>
      <c r="E11" s="6"/>
      <c r="F11" s="6"/>
      <c r="G11" s="6"/>
      <c r="H11" s="6"/>
      <c r="I11" s="2"/>
      <c r="J11" s="2"/>
      <c r="K11" s="2"/>
      <c r="L11" s="2"/>
      <c r="M11" s="2"/>
      <c r="N11" s="2"/>
      <c r="O11" s="2"/>
      <c r="P11" s="2"/>
      <c r="Q11" s="2"/>
      <c r="R11" s="2"/>
    </row>
    <row r="12" spans="2:18" ht="23.45" customHeight="1">
      <c r="B12" s="7" t="s">
        <v>16</v>
      </c>
      <c r="C12" s="8"/>
      <c r="D12" s="8"/>
      <c r="E12" s="8"/>
      <c r="F12" s="8"/>
      <c r="G12" s="8"/>
      <c r="H12" s="8"/>
      <c r="I12" s="2"/>
      <c r="J12" s="2"/>
      <c r="K12" s="2"/>
      <c r="L12" s="2"/>
      <c r="M12" s="2"/>
      <c r="N12" s="2"/>
      <c r="O12" s="2"/>
      <c r="P12" s="2"/>
      <c r="Q12" s="2"/>
      <c r="R12" s="2"/>
    </row>
    <row r="13" spans="2:18" ht="23.45" customHeight="1">
      <c r="B13" s="9" t="s">
        <v>1</v>
      </c>
      <c r="C13" s="10"/>
      <c r="D13" s="10"/>
      <c r="E13" s="10"/>
      <c r="F13" s="10"/>
      <c r="G13" s="10"/>
      <c r="H13" s="10"/>
      <c r="I13" s="2"/>
      <c r="J13" s="2"/>
      <c r="K13" s="2"/>
      <c r="L13" s="2"/>
      <c r="M13" s="2"/>
      <c r="N13" s="2"/>
      <c r="O13" s="2"/>
      <c r="P13" s="2"/>
      <c r="Q13" s="2"/>
      <c r="R13" s="2"/>
    </row>
    <row r="14" spans="2:18" ht="23.45" customHeight="1">
      <c r="B14" s="7" t="s">
        <v>17</v>
      </c>
      <c r="C14" s="8"/>
      <c r="D14" s="8"/>
      <c r="E14" s="8"/>
      <c r="F14" s="8"/>
      <c r="G14" s="8"/>
      <c r="H14" s="8"/>
      <c r="I14" s="2"/>
      <c r="J14" s="2"/>
      <c r="K14" s="2"/>
      <c r="L14" s="2"/>
      <c r="M14" s="2"/>
      <c r="N14" s="2"/>
      <c r="O14" s="2"/>
      <c r="P14" s="2"/>
      <c r="Q14" s="2"/>
      <c r="R14" s="2"/>
    </row>
    <row r="15" spans="2:18" ht="23.45" customHeight="1">
      <c r="B15" s="7" t="s">
        <v>3</v>
      </c>
      <c r="C15" s="8"/>
      <c r="D15" s="8"/>
      <c r="E15" s="8"/>
      <c r="F15" s="8"/>
      <c r="G15" s="8"/>
      <c r="H15" s="8"/>
      <c r="I15" s="2"/>
      <c r="J15" s="2"/>
      <c r="K15" s="2"/>
      <c r="L15" s="2"/>
      <c r="M15" s="2"/>
      <c r="N15" s="2"/>
      <c r="O15" s="2"/>
      <c r="P15" s="2"/>
      <c r="Q15" s="2"/>
      <c r="R15" s="2"/>
    </row>
    <row r="16" spans="2:18" ht="23.45" customHeight="1">
      <c r="B16" s="7" t="s">
        <v>18</v>
      </c>
      <c r="C16" s="8"/>
      <c r="D16" s="8"/>
      <c r="E16" s="8"/>
      <c r="F16" s="8"/>
      <c r="G16" s="8"/>
      <c r="H16" s="8"/>
      <c r="I16" s="2"/>
      <c r="J16" s="2"/>
      <c r="K16" s="2"/>
      <c r="L16" s="2"/>
      <c r="M16" s="2"/>
      <c r="N16" s="2"/>
      <c r="O16" s="2"/>
      <c r="P16" s="2"/>
      <c r="Q16" s="2"/>
      <c r="R16" s="2"/>
    </row>
    <row r="17" spans="1:916" ht="23.45" customHeight="1">
      <c r="B17" s="4"/>
      <c r="C17" s="4"/>
      <c r="D17" s="5"/>
      <c r="E17" s="5"/>
      <c r="F17" s="4"/>
      <c r="G17" s="4"/>
      <c r="H17" s="4"/>
      <c r="I17" s="2"/>
      <c r="J17" s="2"/>
      <c r="K17" s="2"/>
      <c r="L17" s="2"/>
      <c r="M17" s="2"/>
      <c r="N17" s="2"/>
      <c r="O17" s="2"/>
      <c r="P17" s="2"/>
      <c r="Q17" s="2"/>
      <c r="R17" s="2"/>
    </row>
    <row r="18" spans="1:916" ht="23.45" customHeight="1">
      <c r="B18" s="7" t="s">
        <v>5</v>
      </c>
      <c r="C18" s="8"/>
      <c r="D18" s="8"/>
      <c r="E18" s="8"/>
      <c r="F18" s="8"/>
      <c r="G18" s="8"/>
      <c r="H18" s="8"/>
      <c r="I18" s="2"/>
      <c r="J18" s="2"/>
      <c r="K18" s="2"/>
      <c r="L18" s="2"/>
      <c r="M18" s="2"/>
      <c r="N18" s="2"/>
      <c r="O18" s="2"/>
      <c r="P18" s="2"/>
      <c r="Q18" s="2"/>
      <c r="R18" s="2"/>
    </row>
    <row r="19" spans="1:916" ht="23.45" customHeight="1">
      <c r="B19" s="7" t="s">
        <v>6</v>
      </c>
      <c r="C19" s="8"/>
      <c r="D19" s="8"/>
      <c r="E19" s="8"/>
      <c r="F19" s="8"/>
      <c r="G19" s="8"/>
      <c r="H19" s="8"/>
      <c r="I19" s="2"/>
      <c r="J19" s="2"/>
      <c r="K19" s="2"/>
      <c r="L19" s="2"/>
      <c r="M19" s="2"/>
      <c r="N19" s="2"/>
      <c r="O19" s="2"/>
      <c r="P19" s="2"/>
      <c r="Q19" s="2"/>
      <c r="R19" s="2"/>
    </row>
    <row r="20" spans="1:916" ht="23.45" customHeight="1">
      <c r="B20" s="88" t="s">
        <v>7</v>
      </c>
      <c r="C20" s="88"/>
      <c r="D20" s="88"/>
      <c r="E20" s="88"/>
      <c r="F20" s="88"/>
      <c r="G20" s="1"/>
      <c r="H20" s="1"/>
      <c r="I20" s="2"/>
      <c r="J20" s="2"/>
      <c r="K20" s="2"/>
      <c r="L20" s="2"/>
      <c r="M20" s="2"/>
      <c r="N20" s="2"/>
      <c r="O20" s="2"/>
      <c r="P20" s="2"/>
      <c r="Q20" s="2"/>
      <c r="R20" s="2"/>
    </row>
    <row r="21" spans="1:916" ht="23.45" customHeight="1">
      <c r="B21" s="89" t="s">
        <v>8</v>
      </c>
      <c r="C21" s="89"/>
      <c r="D21" s="89"/>
      <c r="E21" s="89"/>
      <c r="F21" s="89"/>
      <c r="G21" s="14"/>
      <c r="H21" s="14"/>
      <c r="I21" s="2"/>
      <c r="J21" s="2"/>
      <c r="K21" s="2"/>
      <c r="L21" s="2"/>
      <c r="M21" s="2"/>
      <c r="N21" s="2"/>
      <c r="O21" s="2"/>
      <c r="P21" s="2"/>
      <c r="Q21" s="2"/>
      <c r="R21" s="2"/>
    </row>
    <row r="22" spans="1:916" s="2" customFormat="1" ht="101.45" customHeight="1">
      <c r="B22" s="6"/>
      <c r="C22" s="6"/>
      <c r="D22" s="6"/>
      <c r="E22" s="6"/>
      <c r="F22" s="6"/>
      <c r="G22" s="6"/>
      <c r="H22" s="6"/>
    </row>
    <row r="23" spans="1:916" ht="20.100000000000001" customHeight="1">
      <c r="B23" s="4"/>
      <c r="C23" s="4"/>
      <c r="D23" s="5"/>
      <c r="E23" s="5"/>
      <c r="F23" s="4"/>
      <c r="G23" s="4"/>
      <c r="H23" s="4"/>
      <c r="I23" s="2"/>
      <c r="J23" s="2"/>
      <c r="K23" s="2"/>
      <c r="L23" s="2"/>
      <c r="M23" s="2"/>
      <c r="N23" s="2"/>
      <c r="O23" s="2"/>
      <c r="P23" s="2"/>
      <c r="Q23" s="2"/>
      <c r="R23" s="2"/>
    </row>
    <row r="24" spans="1:916" s="12" customFormat="1" ht="51.95" customHeight="1">
      <c r="A24" s="11"/>
      <c r="B24" s="15" t="s">
        <v>19</v>
      </c>
      <c r="C24" s="16" t="s">
        <v>20</v>
      </c>
      <c r="D24" s="16" t="s">
        <v>21</v>
      </c>
      <c r="E24" s="16" t="s">
        <v>22</v>
      </c>
      <c r="F24" s="16" t="s">
        <v>23</v>
      </c>
      <c r="G24" s="16" t="s">
        <v>24</v>
      </c>
      <c r="H24" s="16" t="s">
        <v>25</v>
      </c>
      <c r="I24" s="16" t="s">
        <v>26</v>
      </c>
      <c r="J24" s="16" t="s">
        <v>27</v>
      </c>
      <c r="K24" s="16" t="s">
        <v>28</v>
      </c>
      <c r="L24" s="16" t="s">
        <v>29</v>
      </c>
      <c r="M24" s="16" t="s">
        <v>30</v>
      </c>
      <c r="N24" s="16" t="s">
        <v>31</v>
      </c>
      <c r="O24" s="16" t="s">
        <v>32</v>
      </c>
      <c r="P24" s="45" t="s">
        <v>33</v>
      </c>
      <c r="Q24" s="65" t="s">
        <v>34</v>
      </c>
      <c r="S24" s="11"/>
      <c r="T24" s="11"/>
      <c r="U24" s="11"/>
      <c r="V24" s="11"/>
      <c r="W24" s="11"/>
      <c r="X24" s="11"/>
      <c r="Y24" s="11"/>
      <c r="Z24" s="11"/>
      <c r="AA24" s="11"/>
      <c r="AB24" s="11"/>
      <c r="AC24" s="11"/>
      <c r="AD24" s="11"/>
      <c r="AE24" s="11"/>
      <c r="AF24" s="11"/>
      <c r="AG24" s="11"/>
      <c r="AH24" s="11"/>
      <c r="AI24" s="11"/>
      <c r="AJ24" s="11"/>
      <c r="AK24" s="11"/>
      <c r="AL24" s="11"/>
      <c r="AM24" s="11"/>
      <c r="AN24" s="11"/>
      <c r="AO24" s="11"/>
      <c r="AP24" s="11"/>
      <c r="AQ24" s="11"/>
      <c r="AR24" s="11"/>
      <c r="AS24" s="11"/>
      <c r="AT24" s="11"/>
      <c r="AU24" s="11"/>
      <c r="AV24" s="11"/>
      <c r="AW24" s="11"/>
      <c r="AX24" s="11"/>
      <c r="AY24" s="11"/>
      <c r="AZ24" s="11"/>
      <c r="BA24" s="11"/>
      <c r="BB24" s="11"/>
      <c r="BC24" s="11"/>
      <c r="BD24" s="11"/>
      <c r="BE24" s="11"/>
      <c r="BF24" s="11"/>
      <c r="BG24" s="11"/>
      <c r="BH24" s="11"/>
      <c r="BI24" s="11"/>
      <c r="BJ24" s="11"/>
      <c r="BK24" s="11"/>
      <c r="BL24" s="11"/>
      <c r="BM24" s="11"/>
      <c r="BN24" s="11"/>
      <c r="BO24" s="11"/>
      <c r="BP24" s="11"/>
      <c r="BQ24" s="11"/>
      <c r="BR24" s="11"/>
      <c r="BS24" s="11"/>
      <c r="BT24" s="11"/>
      <c r="BU24" s="11"/>
      <c r="BV24" s="11"/>
      <c r="BW24" s="11"/>
      <c r="BX24" s="11"/>
      <c r="BY24" s="11"/>
      <c r="BZ24" s="11"/>
      <c r="CA24" s="11"/>
      <c r="CB24" s="11"/>
      <c r="CC24" s="11"/>
      <c r="CD24" s="11"/>
      <c r="CE24" s="11"/>
      <c r="CF24" s="11"/>
      <c r="CG24" s="11"/>
      <c r="CH24" s="11"/>
      <c r="CI24" s="11"/>
      <c r="CJ24" s="11"/>
      <c r="CK24" s="11"/>
      <c r="CL24" s="11"/>
      <c r="CM24" s="11"/>
      <c r="CN24" s="11"/>
      <c r="CO24" s="11"/>
      <c r="CP24" s="11"/>
      <c r="CQ24" s="11"/>
      <c r="CR24" s="11"/>
      <c r="CS24" s="11"/>
      <c r="CT24" s="11"/>
      <c r="CU24" s="11"/>
      <c r="CV24" s="11"/>
      <c r="CW24" s="11"/>
      <c r="CX24" s="11"/>
      <c r="CY24" s="11"/>
      <c r="CZ24" s="11"/>
      <c r="DA24" s="11"/>
      <c r="DB24" s="11"/>
      <c r="DC24" s="11"/>
      <c r="DD24" s="11"/>
      <c r="DE24" s="11"/>
      <c r="DF24" s="11"/>
      <c r="DG24" s="11"/>
      <c r="DH24" s="11"/>
      <c r="DI24" s="11"/>
      <c r="DJ24" s="11"/>
      <c r="DK24" s="11"/>
      <c r="DL24" s="11"/>
      <c r="DM24" s="11"/>
      <c r="DN24" s="11"/>
      <c r="DO24" s="11"/>
      <c r="DP24" s="11"/>
      <c r="DQ24" s="11"/>
      <c r="DR24" s="11"/>
      <c r="DS24" s="11"/>
      <c r="DT24" s="11"/>
      <c r="DU24" s="11"/>
      <c r="DV24" s="11"/>
      <c r="DW24" s="11"/>
      <c r="DX24" s="11"/>
      <c r="DY24" s="11"/>
      <c r="DZ24" s="11"/>
      <c r="EA24" s="11"/>
      <c r="EB24" s="11"/>
      <c r="EC24" s="11"/>
      <c r="ED24" s="11"/>
      <c r="EE24" s="11"/>
      <c r="EF24" s="11"/>
      <c r="EG24" s="11"/>
      <c r="EH24" s="11"/>
      <c r="EI24" s="11"/>
      <c r="EJ24" s="11"/>
      <c r="EK24" s="11"/>
      <c r="EL24" s="11"/>
      <c r="EM24" s="11"/>
      <c r="EN24" s="11"/>
      <c r="EO24" s="11"/>
      <c r="EP24" s="11"/>
      <c r="EQ24" s="11"/>
      <c r="ER24" s="11"/>
      <c r="ES24" s="11"/>
      <c r="ET24" s="11"/>
      <c r="EU24" s="11"/>
      <c r="EV24" s="11"/>
      <c r="EW24" s="11"/>
      <c r="EX24" s="11"/>
      <c r="EY24" s="11"/>
      <c r="EZ24" s="11"/>
      <c r="FA24" s="11"/>
      <c r="FB24" s="11"/>
      <c r="FC24" s="11"/>
      <c r="FD24" s="11"/>
      <c r="FE24" s="11"/>
      <c r="FF24" s="11"/>
      <c r="FG24" s="11"/>
      <c r="FH24" s="11"/>
      <c r="FI24" s="11"/>
      <c r="FJ24" s="11"/>
      <c r="FK24" s="11"/>
      <c r="FL24" s="11"/>
      <c r="FM24" s="11"/>
      <c r="FN24" s="11"/>
      <c r="FO24" s="11"/>
      <c r="FP24" s="11"/>
      <c r="FQ24" s="11"/>
      <c r="FR24" s="11"/>
      <c r="FS24" s="11"/>
      <c r="FT24" s="11"/>
      <c r="FU24" s="11"/>
      <c r="FV24" s="11"/>
      <c r="FW24" s="11"/>
      <c r="FX24" s="11"/>
      <c r="FY24" s="11"/>
      <c r="FZ24" s="11"/>
      <c r="GA24" s="11"/>
      <c r="GB24" s="11"/>
      <c r="GC24" s="11"/>
      <c r="GD24" s="11"/>
      <c r="GE24" s="11"/>
      <c r="GF24" s="11"/>
      <c r="GG24" s="11"/>
      <c r="GH24" s="11"/>
      <c r="GI24" s="11"/>
      <c r="GJ24" s="11"/>
      <c r="GK24" s="11"/>
      <c r="GL24" s="11"/>
      <c r="GM24" s="11"/>
      <c r="GN24" s="11"/>
      <c r="GO24" s="11"/>
      <c r="GP24" s="11"/>
      <c r="GQ24" s="11"/>
      <c r="GR24" s="11"/>
      <c r="GS24" s="11"/>
      <c r="GT24" s="11"/>
      <c r="GU24" s="11"/>
      <c r="GV24" s="11"/>
      <c r="GW24" s="11"/>
      <c r="GX24" s="11"/>
      <c r="GY24" s="11"/>
      <c r="GZ24" s="11"/>
      <c r="HA24" s="11"/>
      <c r="HB24" s="11"/>
      <c r="HC24" s="11"/>
      <c r="HD24" s="11"/>
      <c r="HE24" s="11"/>
      <c r="HF24" s="11"/>
      <c r="HG24" s="11"/>
      <c r="HH24" s="11"/>
      <c r="HI24" s="11"/>
      <c r="HJ24" s="11"/>
      <c r="HK24" s="11"/>
      <c r="HL24" s="11"/>
      <c r="HM24" s="11"/>
      <c r="HN24" s="11"/>
      <c r="HO24" s="11"/>
      <c r="HP24" s="11"/>
      <c r="HQ24" s="11"/>
      <c r="HR24" s="11"/>
      <c r="HS24" s="11"/>
      <c r="HT24" s="11"/>
      <c r="HU24" s="11"/>
      <c r="HV24" s="11"/>
      <c r="HW24" s="11"/>
      <c r="HX24" s="11"/>
      <c r="HY24" s="11"/>
      <c r="HZ24" s="11"/>
      <c r="IA24" s="11"/>
      <c r="IB24" s="11"/>
      <c r="IC24" s="11"/>
      <c r="ID24" s="11"/>
      <c r="IE24" s="11"/>
      <c r="IF24" s="11"/>
      <c r="IG24" s="11"/>
      <c r="IH24" s="11"/>
      <c r="II24" s="11"/>
      <c r="IJ24" s="11"/>
      <c r="IK24" s="11"/>
      <c r="IL24" s="11"/>
      <c r="IM24" s="11"/>
      <c r="IN24" s="11"/>
      <c r="IO24" s="11"/>
      <c r="IP24" s="11"/>
      <c r="IQ24" s="11"/>
      <c r="IR24" s="11"/>
      <c r="IS24" s="11"/>
      <c r="IT24" s="11"/>
      <c r="IU24" s="11"/>
      <c r="IV24" s="11"/>
      <c r="IW24" s="11"/>
      <c r="IX24" s="11"/>
      <c r="IY24" s="11"/>
      <c r="IZ24" s="11"/>
      <c r="JA24" s="11"/>
      <c r="JB24" s="11"/>
      <c r="JC24" s="11"/>
      <c r="JD24" s="11"/>
      <c r="JE24" s="11"/>
      <c r="JF24" s="11"/>
      <c r="JG24" s="11"/>
      <c r="JH24" s="11"/>
      <c r="JI24" s="11"/>
      <c r="JJ24" s="11"/>
      <c r="JK24" s="11"/>
      <c r="JL24" s="11"/>
      <c r="JM24" s="11"/>
      <c r="JN24" s="11"/>
      <c r="JO24" s="11"/>
      <c r="JP24" s="11"/>
      <c r="JQ24" s="11"/>
      <c r="JR24" s="11"/>
      <c r="JS24" s="11"/>
      <c r="JT24" s="11"/>
      <c r="JU24" s="11"/>
      <c r="JV24" s="11"/>
      <c r="JW24" s="11"/>
      <c r="JX24" s="11"/>
      <c r="JY24" s="11"/>
      <c r="JZ24" s="11"/>
      <c r="KA24" s="11"/>
      <c r="KB24" s="11"/>
      <c r="KC24" s="11"/>
      <c r="KD24" s="11"/>
      <c r="KE24" s="11"/>
      <c r="KF24" s="11"/>
      <c r="KG24" s="11"/>
      <c r="KH24" s="11"/>
      <c r="KI24" s="11"/>
      <c r="KJ24" s="11"/>
      <c r="KK24" s="11"/>
      <c r="KL24" s="11"/>
      <c r="KM24" s="11"/>
      <c r="KN24" s="11"/>
      <c r="KO24" s="11"/>
      <c r="KP24" s="11"/>
      <c r="KQ24" s="11"/>
      <c r="KR24" s="11"/>
      <c r="KS24" s="11"/>
      <c r="KT24" s="11"/>
      <c r="KU24" s="11"/>
      <c r="KV24" s="11"/>
      <c r="KW24" s="11"/>
      <c r="KX24" s="11"/>
      <c r="KY24" s="11"/>
      <c r="KZ24" s="11"/>
      <c r="LA24" s="11"/>
      <c r="LB24" s="11"/>
      <c r="LC24" s="11"/>
      <c r="LD24" s="11"/>
      <c r="LE24" s="11"/>
      <c r="LF24" s="11"/>
      <c r="LG24" s="11"/>
      <c r="LH24" s="11"/>
      <c r="LI24" s="11"/>
      <c r="LJ24" s="11"/>
      <c r="LK24" s="11"/>
      <c r="LL24" s="11"/>
      <c r="LM24" s="11"/>
      <c r="LN24" s="11"/>
      <c r="LO24" s="11"/>
      <c r="LP24" s="11"/>
      <c r="LQ24" s="11"/>
      <c r="LR24" s="11"/>
      <c r="LS24" s="11"/>
      <c r="LT24" s="11"/>
      <c r="LU24" s="11"/>
      <c r="LV24" s="11"/>
      <c r="LW24" s="11"/>
      <c r="LX24" s="11"/>
      <c r="LY24" s="11"/>
      <c r="LZ24" s="11"/>
      <c r="MA24" s="11"/>
      <c r="MB24" s="11"/>
      <c r="MC24" s="11"/>
      <c r="MD24" s="11"/>
      <c r="ME24" s="11"/>
      <c r="MF24" s="11"/>
      <c r="MG24" s="11"/>
      <c r="MH24" s="11"/>
      <c r="MI24" s="11"/>
      <c r="MJ24" s="11"/>
      <c r="MK24" s="11"/>
      <c r="ML24" s="11"/>
      <c r="MM24" s="11"/>
      <c r="MN24" s="11"/>
      <c r="MO24" s="11"/>
      <c r="MP24" s="11"/>
      <c r="MQ24" s="11"/>
      <c r="MR24" s="11"/>
      <c r="MS24" s="11"/>
      <c r="MT24" s="11"/>
      <c r="MU24" s="11"/>
      <c r="MV24" s="11"/>
      <c r="MW24" s="11"/>
      <c r="MX24" s="11"/>
      <c r="MY24" s="11"/>
      <c r="MZ24" s="11"/>
      <c r="NA24" s="11"/>
      <c r="NB24" s="11"/>
      <c r="NC24" s="11"/>
      <c r="ND24" s="11"/>
      <c r="NE24" s="11"/>
      <c r="NF24" s="11"/>
      <c r="NG24" s="11"/>
      <c r="NH24" s="11"/>
      <c r="NI24" s="11"/>
      <c r="NJ24" s="11"/>
      <c r="NK24" s="11"/>
      <c r="NL24" s="11"/>
      <c r="NM24" s="11"/>
      <c r="NN24" s="11"/>
      <c r="NO24" s="11"/>
      <c r="NP24" s="11"/>
      <c r="NQ24" s="11"/>
      <c r="NR24" s="11"/>
      <c r="NS24" s="11"/>
      <c r="NT24" s="11"/>
      <c r="NU24" s="11"/>
      <c r="NV24" s="11"/>
      <c r="NW24" s="11"/>
      <c r="NX24" s="11"/>
      <c r="NY24" s="11"/>
      <c r="NZ24" s="11"/>
      <c r="OA24" s="11"/>
      <c r="OB24" s="11"/>
      <c r="OC24" s="11"/>
      <c r="OD24" s="11"/>
      <c r="OE24" s="11"/>
      <c r="OF24" s="11"/>
      <c r="OG24" s="11"/>
      <c r="OH24" s="11"/>
      <c r="OI24" s="11"/>
      <c r="OJ24" s="11"/>
      <c r="OK24" s="11"/>
      <c r="OL24" s="11"/>
      <c r="OM24" s="11"/>
      <c r="ON24" s="11"/>
      <c r="OO24" s="11"/>
      <c r="OP24" s="11"/>
      <c r="OQ24" s="11"/>
      <c r="OR24" s="11"/>
      <c r="OS24" s="11"/>
      <c r="OT24" s="11"/>
      <c r="OU24" s="11"/>
      <c r="OV24" s="11"/>
      <c r="OW24" s="11"/>
      <c r="OX24" s="11"/>
      <c r="OY24" s="11"/>
      <c r="OZ24" s="11"/>
      <c r="PA24" s="11"/>
      <c r="PB24" s="11"/>
      <c r="PC24" s="11"/>
      <c r="PD24" s="11"/>
      <c r="PE24" s="11"/>
      <c r="PF24" s="11"/>
      <c r="PG24" s="11"/>
      <c r="PH24" s="11"/>
      <c r="PI24" s="11"/>
      <c r="PJ24" s="11"/>
      <c r="PK24" s="11"/>
      <c r="PL24" s="11"/>
      <c r="PM24" s="11"/>
      <c r="PN24" s="11"/>
      <c r="PO24" s="11"/>
      <c r="PP24" s="11"/>
      <c r="PQ24" s="11"/>
      <c r="PR24" s="11"/>
      <c r="PS24" s="11"/>
      <c r="PT24" s="11"/>
      <c r="PU24" s="11"/>
      <c r="PV24" s="11"/>
      <c r="PW24" s="11"/>
      <c r="PX24" s="11"/>
      <c r="PY24" s="11"/>
      <c r="PZ24" s="11"/>
      <c r="QA24" s="11"/>
      <c r="QB24" s="11"/>
      <c r="QC24" s="11"/>
      <c r="QD24" s="11"/>
      <c r="QE24" s="11"/>
      <c r="QF24" s="11"/>
      <c r="QG24" s="11"/>
      <c r="QH24" s="11"/>
      <c r="QI24" s="11"/>
      <c r="QJ24" s="11"/>
      <c r="QK24" s="11"/>
      <c r="QL24" s="11"/>
      <c r="QM24" s="11"/>
      <c r="QN24" s="11"/>
      <c r="QO24" s="11"/>
      <c r="QP24" s="11"/>
      <c r="QQ24" s="11"/>
      <c r="QR24" s="11"/>
      <c r="QS24" s="11"/>
      <c r="QT24" s="11"/>
      <c r="QU24" s="11"/>
      <c r="QV24" s="11"/>
      <c r="QW24" s="11"/>
      <c r="QX24" s="11"/>
      <c r="QY24" s="11"/>
      <c r="QZ24" s="11"/>
      <c r="RA24" s="11"/>
      <c r="RB24" s="11"/>
      <c r="RC24" s="11"/>
      <c r="RD24" s="11"/>
      <c r="RE24" s="11"/>
      <c r="RF24" s="11"/>
      <c r="RG24" s="11"/>
      <c r="RH24" s="11"/>
      <c r="RI24" s="11"/>
      <c r="RJ24" s="11"/>
      <c r="RK24" s="11"/>
      <c r="RL24" s="11"/>
      <c r="RM24" s="11"/>
      <c r="RN24" s="11"/>
      <c r="RO24" s="11"/>
      <c r="RP24" s="11"/>
      <c r="RQ24" s="11"/>
      <c r="RR24" s="11"/>
      <c r="RS24" s="11"/>
      <c r="RT24" s="11"/>
      <c r="RU24" s="11"/>
      <c r="RV24" s="11"/>
      <c r="RW24" s="11"/>
      <c r="RX24" s="11"/>
      <c r="RY24" s="11"/>
      <c r="RZ24" s="11"/>
      <c r="SA24" s="11"/>
      <c r="SB24" s="11"/>
      <c r="SC24" s="11"/>
      <c r="SD24" s="11"/>
      <c r="SE24" s="11"/>
      <c r="SF24" s="11"/>
      <c r="SG24" s="11"/>
      <c r="SH24" s="11"/>
      <c r="SI24" s="11"/>
      <c r="SJ24" s="11"/>
      <c r="SK24" s="11"/>
      <c r="SL24" s="11"/>
      <c r="SM24" s="11"/>
      <c r="SN24" s="11"/>
      <c r="SO24" s="11"/>
      <c r="SP24" s="11"/>
      <c r="SQ24" s="11"/>
      <c r="SR24" s="11"/>
      <c r="SS24" s="11"/>
      <c r="ST24" s="11"/>
      <c r="SU24" s="11"/>
      <c r="SV24" s="11"/>
      <c r="SW24" s="11"/>
      <c r="SX24" s="11"/>
      <c r="SY24" s="11"/>
      <c r="SZ24" s="11"/>
      <c r="TA24" s="11"/>
      <c r="TB24" s="11"/>
      <c r="TC24" s="11"/>
      <c r="TD24" s="11"/>
      <c r="TE24" s="11"/>
      <c r="TF24" s="11"/>
      <c r="TG24" s="11"/>
      <c r="TH24" s="11"/>
      <c r="TI24" s="11"/>
      <c r="TJ24" s="11"/>
      <c r="TK24" s="11"/>
      <c r="TL24" s="11"/>
      <c r="TM24" s="11"/>
      <c r="TN24" s="11"/>
      <c r="TO24" s="11"/>
      <c r="TP24" s="11"/>
      <c r="TQ24" s="11"/>
      <c r="TR24" s="11"/>
      <c r="TS24" s="11"/>
      <c r="TT24" s="11"/>
      <c r="TU24" s="11"/>
      <c r="TV24" s="11"/>
      <c r="TW24" s="11"/>
      <c r="TX24" s="11"/>
      <c r="TY24" s="11"/>
      <c r="TZ24" s="11"/>
      <c r="UA24" s="11"/>
      <c r="UB24" s="11"/>
      <c r="UC24" s="11"/>
      <c r="UD24" s="11"/>
      <c r="UE24" s="11"/>
      <c r="UF24" s="11"/>
      <c r="UG24" s="11"/>
      <c r="UH24" s="11"/>
      <c r="UI24" s="11"/>
      <c r="UJ24" s="11"/>
      <c r="UK24" s="11"/>
      <c r="UL24" s="11"/>
      <c r="UM24" s="11"/>
      <c r="UN24" s="11"/>
      <c r="UO24" s="11"/>
      <c r="UP24" s="11"/>
      <c r="UQ24" s="11"/>
      <c r="UR24" s="11"/>
      <c r="US24" s="11"/>
      <c r="UT24" s="11"/>
      <c r="UU24" s="11"/>
      <c r="UV24" s="11"/>
      <c r="UW24" s="11"/>
      <c r="UX24" s="11"/>
      <c r="UY24" s="11"/>
      <c r="UZ24" s="11"/>
      <c r="VA24" s="11"/>
      <c r="VB24" s="11"/>
      <c r="VC24" s="11"/>
      <c r="VD24" s="11"/>
      <c r="VE24" s="11"/>
      <c r="VF24" s="11"/>
      <c r="VG24" s="11"/>
      <c r="VH24" s="11"/>
      <c r="VI24" s="11"/>
      <c r="VJ24" s="11"/>
      <c r="VK24" s="11"/>
      <c r="VL24" s="11"/>
      <c r="VM24" s="11"/>
      <c r="VN24" s="11"/>
      <c r="VO24" s="11"/>
      <c r="VP24" s="11"/>
      <c r="VQ24" s="11"/>
      <c r="VR24" s="11"/>
      <c r="VS24" s="11"/>
      <c r="VT24" s="11"/>
      <c r="VU24" s="11"/>
      <c r="VV24" s="11"/>
      <c r="VW24" s="11"/>
      <c r="VX24" s="11"/>
      <c r="VY24" s="11"/>
      <c r="VZ24" s="11"/>
      <c r="WA24" s="11"/>
      <c r="WB24" s="11"/>
      <c r="WC24" s="11"/>
      <c r="WD24" s="11"/>
      <c r="WE24" s="11"/>
      <c r="WF24" s="11"/>
      <c r="WG24" s="11"/>
      <c r="WH24" s="11"/>
      <c r="WI24" s="11"/>
      <c r="WJ24" s="11"/>
      <c r="WK24" s="11"/>
      <c r="WL24" s="11"/>
      <c r="WM24" s="11"/>
      <c r="WN24" s="11"/>
      <c r="WO24" s="11"/>
      <c r="WP24" s="11"/>
      <c r="WQ24" s="11"/>
      <c r="WR24" s="11"/>
      <c r="WS24" s="11"/>
      <c r="WT24" s="11"/>
      <c r="WU24" s="11"/>
      <c r="WV24" s="11"/>
      <c r="WW24" s="11"/>
      <c r="WX24" s="11"/>
      <c r="WY24" s="11"/>
      <c r="WZ24" s="11"/>
      <c r="XA24" s="11"/>
      <c r="XB24" s="11"/>
      <c r="XC24" s="11"/>
      <c r="XD24" s="11"/>
      <c r="XE24" s="11"/>
      <c r="XF24" s="11"/>
      <c r="XG24" s="11"/>
      <c r="XH24" s="11"/>
      <c r="XI24" s="11"/>
      <c r="XJ24" s="11"/>
      <c r="XK24" s="11"/>
      <c r="XL24" s="11"/>
      <c r="XM24" s="11"/>
      <c r="XN24" s="11"/>
      <c r="XO24" s="11"/>
      <c r="XP24" s="11"/>
      <c r="XQ24" s="11"/>
      <c r="XR24" s="11"/>
      <c r="XS24" s="11"/>
      <c r="XT24" s="11"/>
      <c r="XU24" s="11"/>
      <c r="XV24" s="11"/>
      <c r="XW24" s="11"/>
      <c r="XX24" s="11"/>
      <c r="XY24" s="11"/>
      <c r="XZ24" s="11"/>
      <c r="YA24" s="11"/>
      <c r="YB24" s="11"/>
      <c r="YC24" s="11"/>
      <c r="YD24" s="11"/>
      <c r="YE24" s="11"/>
      <c r="YF24" s="11"/>
      <c r="YG24" s="11"/>
      <c r="YH24" s="11"/>
      <c r="YI24" s="11"/>
      <c r="YJ24" s="11"/>
      <c r="YK24" s="11"/>
      <c r="YL24" s="11"/>
      <c r="YM24" s="11"/>
      <c r="YN24" s="11"/>
      <c r="YO24" s="11"/>
      <c r="YP24" s="11"/>
      <c r="YQ24" s="11"/>
      <c r="YR24" s="11"/>
      <c r="YS24" s="11"/>
      <c r="YT24" s="11"/>
      <c r="YU24" s="11"/>
      <c r="YV24" s="11"/>
      <c r="YW24" s="11"/>
      <c r="YX24" s="11"/>
      <c r="YY24" s="11"/>
      <c r="YZ24" s="11"/>
      <c r="ZA24" s="11"/>
      <c r="ZB24" s="11"/>
      <c r="ZC24" s="11"/>
      <c r="ZD24" s="11"/>
      <c r="ZE24" s="11"/>
      <c r="ZF24" s="11"/>
      <c r="ZG24" s="11"/>
      <c r="ZH24" s="11"/>
      <c r="ZI24" s="11"/>
      <c r="ZJ24" s="11"/>
      <c r="ZK24" s="11"/>
      <c r="ZL24" s="11"/>
      <c r="ZM24" s="11"/>
      <c r="ZN24" s="11"/>
      <c r="ZO24" s="11"/>
      <c r="ZP24" s="11"/>
      <c r="ZQ24" s="11"/>
      <c r="ZR24" s="11"/>
      <c r="ZS24" s="11"/>
      <c r="ZT24" s="11"/>
      <c r="ZU24" s="11"/>
      <c r="ZV24" s="11"/>
      <c r="ZW24" s="11"/>
      <c r="ZX24" s="11"/>
      <c r="ZY24" s="11"/>
      <c r="ZZ24" s="11"/>
      <c r="AAA24" s="11"/>
      <c r="AAB24" s="11"/>
      <c r="AAC24" s="11"/>
      <c r="AAD24" s="11"/>
      <c r="AAE24" s="11"/>
      <c r="AAF24" s="11"/>
      <c r="AAG24" s="11"/>
      <c r="AAH24" s="11"/>
      <c r="AAI24" s="11"/>
      <c r="AAJ24" s="11"/>
      <c r="AAK24" s="11"/>
      <c r="AAL24" s="11"/>
      <c r="AAM24" s="11"/>
      <c r="AAN24" s="11"/>
      <c r="AAO24" s="11"/>
      <c r="AAP24" s="11"/>
      <c r="AAQ24" s="11"/>
      <c r="AAR24" s="11"/>
      <c r="AAS24" s="11"/>
      <c r="AAT24" s="11"/>
      <c r="AAU24" s="11"/>
      <c r="AAV24" s="11"/>
      <c r="AAW24" s="11"/>
      <c r="AAX24" s="11"/>
      <c r="AAY24" s="11"/>
      <c r="AAZ24" s="11"/>
      <c r="ABA24" s="11"/>
      <c r="ABB24" s="11"/>
      <c r="ABC24" s="11"/>
      <c r="ABD24" s="11"/>
      <c r="ABE24" s="11"/>
      <c r="ABF24" s="11"/>
      <c r="ABG24" s="11"/>
      <c r="ABH24" s="11"/>
      <c r="ABI24" s="11"/>
      <c r="ABJ24" s="11"/>
      <c r="ABK24" s="11"/>
      <c r="ABL24" s="11"/>
      <c r="ABM24" s="11"/>
      <c r="ABN24" s="11"/>
      <c r="ABO24" s="11"/>
      <c r="ABP24" s="11"/>
      <c r="ABQ24" s="11"/>
      <c r="ABR24" s="11"/>
      <c r="ABS24" s="11"/>
      <c r="ABT24" s="11"/>
      <c r="ABU24" s="11"/>
      <c r="ABV24" s="11"/>
      <c r="ABW24" s="11"/>
      <c r="ABX24" s="11"/>
      <c r="ABY24" s="11"/>
      <c r="ABZ24" s="11"/>
      <c r="ACA24" s="11"/>
      <c r="ACB24" s="11"/>
      <c r="ACC24" s="11"/>
      <c r="ACD24" s="11"/>
      <c r="ACE24" s="11"/>
      <c r="ACF24" s="11"/>
      <c r="ACG24" s="11"/>
      <c r="ACH24" s="11"/>
      <c r="ACI24" s="11"/>
      <c r="ACJ24" s="11"/>
      <c r="ACK24" s="11"/>
      <c r="ACL24" s="11"/>
      <c r="ACM24" s="11"/>
      <c r="ACN24" s="11"/>
      <c r="ACO24" s="11"/>
      <c r="ACP24" s="11"/>
      <c r="ACQ24" s="11"/>
      <c r="ACR24" s="11"/>
      <c r="ACS24" s="11"/>
      <c r="ACT24" s="11"/>
      <c r="ACU24" s="11"/>
      <c r="ACV24" s="11"/>
      <c r="ACW24" s="11"/>
      <c r="ACX24" s="11"/>
      <c r="ACY24" s="11"/>
      <c r="ACZ24" s="11"/>
      <c r="ADA24" s="11"/>
      <c r="ADB24" s="11"/>
      <c r="ADC24" s="11"/>
      <c r="ADD24" s="11"/>
      <c r="ADE24" s="11"/>
      <c r="ADF24" s="11"/>
      <c r="ADG24" s="11"/>
      <c r="ADH24" s="11"/>
      <c r="ADI24" s="11"/>
      <c r="ADJ24" s="11"/>
      <c r="ADK24" s="11"/>
      <c r="ADL24" s="11"/>
      <c r="ADM24" s="11"/>
      <c r="ADN24" s="11"/>
      <c r="ADO24" s="11"/>
      <c r="ADP24" s="11"/>
      <c r="ADQ24" s="11"/>
      <c r="ADR24" s="11"/>
      <c r="ADS24" s="11"/>
      <c r="ADT24" s="11"/>
      <c r="ADU24" s="11"/>
      <c r="ADV24" s="11"/>
      <c r="ADW24" s="11"/>
      <c r="ADX24" s="11"/>
      <c r="ADY24" s="11"/>
      <c r="ADZ24" s="11"/>
      <c r="AEA24" s="11"/>
      <c r="AEB24" s="11"/>
      <c r="AEC24" s="11"/>
      <c r="AED24" s="11"/>
      <c r="AEE24" s="11"/>
      <c r="AEF24" s="11"/>
      <c r="AEG24" s="11"/>
      <c r="AEH24" s="11"/>
      <c r="AEI24" s="11"/>
      <c r="AEJ24" s="11"/>
      <c r="AEK24" s="11"/>
      <c r="AEL24" s="11"/>
      <c r="AEM24" s="11"/>
      <c r="AEN24" s="11"/>
      <c r="AEO24" s="11"/>
      <c r="AEP24" s="11"/>
      <c r="AEQ24" s="11"/>
      <c r="AER24" s="11"/>
      <c r="AES24" s="11"/>
      <c r="AET24" s="11"/>
      <c r="AEU24" s="11"/>
      <c r="AEV24" s="11"/>
      <c r="AEW24" s="11"/>
      <c r="AEX24" s="11"/>
      <c r="AEY24" s="11"/>
      <c r="AEZ24" s="11"/>
      <c r="AFA24" s="11"/>
      <c r="AFB24" s="11"/>
      <c r="AFC24" s="11"/>
      <c r="AFD24" s="11"/>
      <c r="AFE24" s="11"/>
      <c r="AFF24" s="11"/>
      <c r="AFG24" s="11"/>
      <c r="AFH24" s="11"/>
      <c r="AFI24" s="11"/>
      <c r="AFJ24" s="11"/>
      <c r="AFK24" s="11"/>
      <c r="AFL24" s="11"/>
      <c r="AFM24" s="11"/>
      <c r="AFN24" s="11"/>
      <c r="AFO24" s="11"/>
      <c r="AFP24" s="11"/>
      <c r="AFQ24" s="11"/>
      <c r="AFR24" s="11"/>
      <c r="AFS24" s="11"/>
      <c r="AFT24" s="11"/>
      <c r="AFU24" s="11"/>
      <c r="AFV24" s="11"/>
      <c r="AFW24" s="11"/>
      <c r="AFX24" s="11"/>
      <c r="AFY24" s="11"/>
      <c r="AFZ24" s="11"/>
      <c r="AGA24" s="11"/>
      <c r="AGB24" s="11"/>
      <c r="AGC24" s="11"/>
      <c r="AGD24" s="11"/>
      <c r="AGE24" s="11"/>
      <c r="AGF24" s="11"/>
      <c r="AGG24" s="11"/>
      <c r="AGH24" s="11"/>
      <c r="AGI24" s="11"/>
      <c r="AGJ24" s="11"/>
      <c r="AGK24" s="11"/>
      <c r="AGL24" s="11"/>
      <c r="AGM24" s="11"/>
      <c r="AGN24" s="11"/>
      <c r="AGO24" s="11"/>
      <c r="AGP24" s="11"/>
      <c r="AGQ24" s="11"/>
      <c r="AGR24" s="11"/>
      <c r="AGS24" s="11"/>
      <c r="AGT24" s="11"/>
      <c r="AGU24" s="11"/>
      <c r="AGV24" s="11"/>
      <c r="AGW24" s="11"/>
      <c r="AGX24" s="11"/>
      <c r="AGY24" s="11"/>
      <c r="AGZ24" s="11"/>
      <c r="AHA24" s="11"/>
      <c r="AHB24" s="11"/>
      <c r="AHC24" s="11"/>
      <c r="AHD24" s="11"/>
      <c r="AHE24" s="11"/>
      <c r="AHF24" s="11"/>
      <c r="AHG24" s="11"/>
      <c r="AHH24" s="11"/>
      <c r="AHI24" s="11"/>
      <c r="AHJ24" s="11"/>
      <c r="AHK24" s="11"/>
      <c r="AHL24" s="11"/>
      <c r="AHM24" s="11"/>
      <c r="AHN24" s="11"/>
      <c r="AHO24" s="11"/>
      <c r="AHP24" s="11"/>
      <c r="AHQ24" s="11"/>
      <c r="AHR24" s="11"/>
      <c r="AHS24" s="11"/>
      <c r="AHT24" s="11"/>
      <c r="AHU24" s="11"/>
      <c r="AHV24" s="11"/>
      <c r="AHW24" s="11"/>
      <c r="AHX24" s="11"/>
      <c r="AHY24" s="11"/>
      <c r="AHZ24" s="11"/>
      <c r="AIA24" s="11"/>
      <c r="AIB24" s="11"/>
      <c r="AIC24" s="11"/>
      <c r="AID24" s="11"/>
      <c r="AIE24" s="11"/>
      <c r="AIF24" s="11"/>
    </row>
    <row r="25" spans="1:916" ht="50.1" customHeight="1">
      <c r="B25" s="19" t="s">
        <v>35</v>
      </c>
      <c r="C25" s="19" t="s">
        <v>36</v>
      </c>
      <c r="D25" s="20" t="s">
        <v>37</v>
      </c>
      <c r="E25" s="20" t="s">
        <v>38</v>
      </c>
      <c r="F25" s="21">
        <v>6300000000</v>
      </c>
      <c r="G25" s="58">
        <f>F25/1000000</f>
        <v>6300</v>
      </c>
      <c r="H25" s="20" t="s">
        <v>39</v>
      </c>
      <c r="I25" s="22">
        <v>45292</v>
      </c>
      <c r="J25" s="20" t="s">
        <v>40</v>
      </c>
      <c r="K25" s="23" t="str">
        <f ca="1">IF(J25&gt;=TODAY(),"ONGOING","EXPIRED")</f>
        <v>ONGOING</v>
      </c>
      <c r="L25" s="20" t="s">
        <v>41</v>
      </c>
      <c r="M25" s="20" t="s">
        <v>42</v>
      </c>
      <c r="N25" s="20" t="s">
        <v>43</v>
      </c>
      <c r="O25" s="20"/>
      <c r="P25" s="20"/>
      <c r="Q25" s="63" t="s">
        <v>44</v>
      </c>
    </row>
    <row r="26" spans="1:916" ht="50.1" customHeight="1">
      <c r="B26" s="20" t="s">
        <v>45</v>
      </c>
      <c r="C26" s="19" t="s">
        <v>46</v>
      </c>
      <c r="D26" s="19" t="s">
        <v>47</v>
      </c>
      <c r="E26" s="20" t="s">
        <v>48</v>
      </c>
      <c r="F26" s="24">
        <v>25000000</v>
      </c>
      <c r="G26" s="56">
        <f>F26/1000000</f>
        <v>25</v>
      </c>
      <c r="H26" s="25">
        <v>0.5</v>
      </c>
      <c r="I26" s="19" t="s">
        <v>49</v>
      </c>
      <c r="J26" s="19" t="s">
        <v>50</v>
      </c>
      <c r="K26" s="23" t="str">
        <f t="shared" ref="K26:K83" ca="1" si="0">IF(J26&gt;=TODAY(),"ONGOING","EXPIRED")</f>
        <v>ONGOING</v>
      </c>
      <c r="L26" s="20" t="s">
        <v>41</v>
      </c>
      <c r="M26" s="19" t="s">
        <v>51</v>
      </c>
      <c r="N26" s="20" t="s">
        <v>52</v>
      </c>
      <c r="O26" s="20" t="s">
        <v>53</v>
      </c>
      <c r="P26" s="19"/>
      <c r="Q26" s="27" t="s">
        <v>54</v>
      </c>
    </row>
    <row r="27" spans="1:916" ht="50.1" customHeight="1">
      <c r="B27" s="20" t="s">
        <v>55</v>
      </c>
      <c r="C27" s="19" t="s">
        <v>46</v>
      </c>
      <c r="D27" s="19" t="s">
        <v>37</v>
      </c>
      <c r="E27" s="20" t="s">
        <v>56</v>
      </c>
      <c r="F27" s="24">
        <v>350000000</v>
      </c>
      <c r="G27" s="56">
        <f>F27/1000000</f>
        <v>350</v>
      </c>
      <c r="H27" s="54"/>
      <c r="I27" s="26">
        <v>45607</v>
      </c>
      <c r="J27" s="19" t="s">
        <v>50</v>
      </c>
      <c r="K27" s="23" t="str">
        <f t="shared" ca="1" si="0"/>
        <v>ONGOING</v>
      </c>
      <c r="L27" s="20" t="s">
        <v>41</v>
      </c>
      <c r="M27" s="19" t="s">
        <v>42</v>
      </c>
      <c r="N27" s="19" t="s">
        <v>43</v>
      </c>
      <c r="O27" s="19"/>
      <c r="P27" s="19"/>
      <c r="Q27" s="27" t="s">
        <v>57</v>
      </c>
    </row>
    <row r="28" spans="1:916" ht="50.1" customHeight="1">
      <c r="B28" s="20" t="s">
        <v>58</v>
      </c>
      <c r="C28" s="19" t="s">
        <v>46</v>
      </c>
      <c r="D28" s="19" t="s">
        <v>37</v>
      </c>
      <c r="E28" s="20" t="s">
        <v>59</v>
      </c>
      <c r="F28" s="24">
        <v>350000000</v>
      </c>
      <c r="G28" s="56">
        <f>F28/1000000</f>
        <v>350</v>
      </c>
      <c r="H28" s="19" t="s">
        <v>60</v>
      </c>
      <c r="I28" s="26">
        <v>45607</v>
      </c>
      <c r="J28" s="19" t="s">
        <v>50</v>
      </c>
      <c r="K28" s="23" t="str">
        <f t="shared" ca="1" si="0"/>
        <v>ONGOING</v>
      </c>
      <c r="L28" s="20" t="s">
        <v>41</v>
      </c>
      <c r="M28" s="19" t="s">
        <v>42</v>
      </c>
      <c r="N28" s="19" t="s">
        <v>43</v>
      </c>
      <c r="O28" s="19"/>
      <c r="P28" s="19"/>
      <c r="Q28" s="27" t="s">
        <v>61</v>
      </c>
    </row>
    <row r="29" spans="1:916" ht="50.1" customHeight="1">
      <c r="B29" s="20" t="s">
        <v>62</v>
      </c>
      <c r="C29" s="19" t="s">
        <v>46</v>
      </c>
      <c r="D29" s="19" t="s">
        <v>37</v>
      </c>
      <c r="E29" s="20" t="s">
        <v>63</v>
      </c>
      <c r="F29" s="24">
        <f xml:space="preserve"> 1500000000 + 2350000000</f>
        <v>3850000000</v>
      </c>
      <c r="G29" s="56">
        <f>F29/1000000</f>
        <v>3850</v>
      </c>
      <c r="H29" s="25">
        <v>0.5</v>
      </c>
      <c r="I29" s="26">
        <v>45551</v>
      </c>
      <c r="J29" s="26">
        <v>45579</v>
      </c>
      <c r="K29" s="30" t="str">
        <f t="shared" ca="1" si="0"/>
        <v>EXPIRED</v>
      </c>
      <c r="L29" s="20" t="s">
        <v>41</v>
      </c>
      <c r="M29" s="19" t="s">
        <v>42</v>
      </c>
      <c r="N29" s="19" t="s">
        <v>43</v>
      </c>
      <c r="O29" s="20" t="s">
        <v>64</v>
      </c>
      <c r="P29" s="19"/>
      <c r="Q29" s="77" t="s">
        <v>65</v>
      </c>
    </row>
    <row r="30" spans="1:916" ht="50.1" customHeight="1">
      <c r="B30" s="19" t="s">
        <v>66</v>
      </c>
      <c r="C30" s="19" t="s">
        <v>46</v>
      </c>
      <c r="D30" s="19" t="s">
        <v>67</v>
      </c>
      <c r="E30" s="20" t="s">
        <v>68</v>
      </c>
      <c r="F30" s="52"/>
      <c r="G30" s="57"/>
      <c r="H30" s="19" t="s">
        <v>69</v>
      </c>
      <c r="I30" s="54"/>
      <c r="J30" s="26">
        <v>45629</v>
      </c>
      <c r="K30" s="30" t="str">
        <f t="shared" ca="1" si="0"/>
        <v>EXPIRED</v>
      </c>
      <c r="L30" s="20" t="s">
        <v>41</v>
      </c>
      <c r="M30" s="19" t="s">
        <v>51</v>
      </c>
      <c r="N30" s="19" t="s">
        <v>70</v>
      </c>
      <c r="O30" s="19" t="s">
        <v>71</v>
      </c>
      <c r="P30" s="19"/>
      <c r="Q30" s="19"/>
    </row>
    <row r="31" spans="1:916" ht="50.1" customHeight="1">
      <c r="B31" s="19" t="s">
        <v>72</v>
      </c>
      <c r="C31" s="19" t="s">
        <v>46</v>
      </c>
      <c r="D31" s="19" t="s">
        <v>67</v>
      </c>
      <c r="E31" s="20" t="s">
        <v>73</v>
      </c>
      <c r="F31" s="21">
        <v>2290000</v>
      </c>
      <c r="G31" s="56">
        <f>F31/1000000</f>
        <v>2.29</v>
      </c>
      <c r="H31" s="20" t="s">
        <v>74</v>
      </c>
      <c r="I31" s="22">
        <v>45628</v>
      </c>
      <c r="J31" s="22">
        <v>45716</v>
      </c>
      <c r="K31" s="30" t="str">
        <f t="shared" ca="1" si="0"/>
        <v>EXPIRED</v>
      </c>
      <c r="L31" s="20" t="s">
        <v>41</v>
      </c>
      <c r="M31" s="20" t="s">
        <v>51</v>
      </c>
      <c r="N31" s="20" t="s">
        <v>70</v>
      </c>
      <c r="O31" s="20"/>
      <c r="P31" s="20"/>
      <c r="Q31" s="27" t="s">
        <v>75</v>
      </c>
    </row>
    <row r="32" spans="1:916" ht="50.1" customHeight="1">
      <c r="B32" s="20" t="s">
        <v>76</v>
      </c>
      <c r="C32" s="19" t="s">
        <v>46</v>
      </c>
      <c r="D32" s="19" t="s">
        <v>47</v>
      </c>
      <c r="E32" s="20" t="s">
        <v>77</v>
      </c>
      <c r="F32" s="24">
        <v>400000000</v>
      </c>
      <c r="G32" s="56">
        <f>F32/1000000</f>
        <v>400</v>
      </c>
      <c r="H32" s="26">
        <v>45791</v>
      </c>
      <c r="I32" s="54"/>
      <c r="J32" s="19" t="s">
        <v>50</v>
      </c>
      <c r="K32" s="23" t="str">
        <f t="shared" ca="1" si="0"/>
        <v>ONGOING</v>
      </c>
      <c r="L32" s="20" t="s">
        <v>41</v>
      </c>
      <c r="M32" s="19" t="s">
        <v>42</v>
      </c>
      <c r="N32" s="19" t="s">
        <v>43</v>
      </c>
      <c r="O32" s="19"/>
      <c r="P32" s="19"/>
      <c r="Q32" s="27" t="s">
        <v>78</v>
      </c>
    </row>
    <row r="33" spans="2:17" ht="50.1" customHeight="1">
      <c r="B33" s="20" t="s">
        <v>79</v>
      </c>
      <c r="C33" s="19" t="s">
        <v>80</v>
      </c>
      <c r="D33" s="19" t="s">
        <v>37</v>
      </c>
      <c r="E33" s="20" t="s">
        <v>81</v>
      </c>
      <c r="F33" s="29" t="s">
        <v>82</v>
      </c>
      <c r="G33" s="52"/>
      <c r="H33" s="20" t="s">
        <v>83</v>
      </c>
      <c r="I33" s="26">
        <v>45517</v>
      </c>
      <c r="J33" s="26">
        <v>47118</v>
      </c>
      <c r="K33" s="23" t="str">
        <f t="shared" ca="1" si="0"/>
        <v>ONGOING</v>
      </c>
      <c r="L33" s="20" t="s">
        <v>41</v>
      </c>
      <c r="M33" s="19" t="s">
        <v>42</v>
      </c>
      <c r="N33" s="19" t="s">
        <v>43</v>
      </c>
      <c r="O33" s="19"/>
      <c r="P33" s="19"/>
      <c r="Q33" s="27" t="s">
        <v>84</v>
      </c>
    </row>
    <row r="34" spans="2:17" ht="50.1" customHeight="1">
      <c r="B34" s="20" t="s">
        <v>85</v>
      </c>
      <c r="C34" s="19" t="s">
        <v>80</v>
      </c>
      <c r="D34" s="19" t="s">
        <v>37</v>
      </c>
      <c r="E34" s="20" t="s">
        <v>86</v>
      </c>
      <c r="F34" s="29" t="s">
        <v>87</v>
      </c>
      <c r="G34" s="52"/>
      <c r="H34" s="20" t="s">
        <v>83</v>
      </c>
      <c r="I34" s="62"/>
      <c r="J34" s="62"/>
      <c r="K34" s="23" t="s">
        <v>88</v>
      </c>
      <c r="L34" s="20" t="s">
        <v>41</v>
      </c>
      <c r="M34" s="19" t="s">
        <v>42</v>
      </c>
      <c r="N34" s="19" t="s">
        <v>43</v>
      </c>
      <c r="O34" s="19"/>
      <c r="P34" s="19"/>
      <c r="Q34" s="27"/>
    </row>
    <row r="35" spans="2:17" ht="50.1" customHeight="1">
      <c r="B35" s="20" t="s">
        <v>89</v>
      </c>
      <c r="C35" s="19" t="s">
        <v>80</v>
      </c>
      <c r="D35" s="19" t="s">
        <v>37</v>
      </c>
      <c r="E35" s="20" t="s">
        <v>90</v>
      </c>
      <c r="F35" s="51"/>
      <c r="G35" s="52"/>
      <c r="H35" s="20" t="s">
        <v>91</v>
      </c>
      <c r="I35" s="26">
        <v>45295</v>
      </c>
      <c r="J35" s="26">
        <v>46199</v>
      </c>
      <c r="K35" s="23" t="str">
        <f t="shared" ca="1" si="0"/>
        <v>ONGOING</v>
      </c>
      <c r="L35" s="20" t="s">
        <v>41</v>
      </c>
      <c r="M35" s="19" t="s">
        <v>42</v>
      </c>
      <c r="N35" s="19" t="s">
        <v>43</v>
      </c>
      <c r="O35" s="19"/>
      <c r="P35" s="19"/>
      <c r="Q35" s="27" t="s">
        <v>92</v>
      </c>
    </row>
    <row r="36" spans="2:17" ht="50.1" customHeight="1">
      <c r="B36" s="20" t="s">
        <v>93</v>
      </c>
      <c r="C36" s="19" t="s">
        <v>80</v>
      </c>
      <c r="D36" s="19" t="s">
        <v>37</v>
      </c>
      <c r="E36" s="20" t="s">
        <v>94</v>
      </c>
      <c r="F36" s="29" t="s">
        <v>95</v>
      </c>
      <c r="G36" s="52"/>
      <c r="H36" s="20" t="s">
        <v>96</v>
      </c>
      <c r="I36" s="26">
        <v>45390</v>
      </c>
      <c r="J36" s="26">
        <v>46752</v>
      </c>
      <c r="K36" s="23" t="str">
        <f ca="1">IF(J36&gt;=TODAY(),"ONGOING","EXPIRED")</f>
        <v>ONGOING</v>
      </c>
      <c r="L36" s="20" t="s">
        <v>41</v>
      </c>
      <c r="M36" s="19" t="s">
        <v>97</v>
      </c>
      <c r="N36" s="19" t="s">
        <v>43</v>
      </c>
      <c r="O36" s="20" t="s">
        <v>98</v>
      </c>
      <c r="P36" s="19"/>
      <c r="Q36" s="27"/>
    </row>
    <row r="37" spans="2:17" ht="50.1" customHeight="1">
      <c r="B37" s="20" t="s">
        <v>99</v>
      </c>
      <c r="C37" s="19" t="s">
        <v>46</v>
      </c>
      <c r="D37" s="19" t="s">
        <v>100</v>
      </c>
      <c r="E37" s="20" t="s">
        <v>101</v>
      </c>
      <c r="F37" s="80" t="s">
        <v>102</v>
      </c>
      <c r="G37" s="81">
        <v>16.2</v>
      </c>
      <c r="H37" s="20" t="s">
        <v>103</v>
      </c>
      <c r="I37" s="41">
        <v>43753</v>
      </c>
      <c r="J37" s="26">
        <v>45473</v>
      </c>
      <c r="K37" s="30" t="str">
        <f t="shared" ca="1" si="0"/>
        <v>EXPIRED</v>
      </c>
      <c r="L37" s="20" t="s">
        <v>41</v>
      </c>
      <c r="M37" s="19" t="s">
        <v>42</v>
      </c>
      <c r="N37" s="19" t="s">
        <v>43</v>
      </c>
      <c r="O37" s="19"/>
      <c r="P37" s="19"/>
      <c r="Q37" s="27" t="s">
        <v>104</v>
      </c>
    </row>
    <row r="38" spans="2:17" ht="50.1" customHeight="1">
      <c r="B38" s="20" t="s">
        <v>105</v>
      </c>
      <c r="C38" s="19" t="s">
        <v>46</v>
      </c>
      <c r="D38" s="19" t="s">
        <v>100</v>
      </c>
      <c r="E38" s="20" t="s">
        <v>106</v>
      </c>
      <c r="F38" s="80" t="s">
        <v>107</v>
      </c>
      <c r="G38" s="81">
        <v>10.94</v>
      </c>
      <c r="H38" s="20" t="s">
        <v>108</v>
      </c>
      <c r="I38" s="41">
        <v>44856</v>
      </c>
      <c r="J38" s="26">
        <v>45504</v>
      </c>
      <c r="K38" s="30" t="str">
        <f t="shared" ca="1" si="0"/>
        <v>EXPIRED</v>
      </c>
      <c r="L38" s="20" t="s">
        <v>41</v>
      </c>
      <c r="M38" s="19" t="s">
        <v>42</v>
      </c>
      <c r="N38" s="19" t="s">
        <v>43</v>
      </c>
      <c r="O38" s="20" t="s">
        <v>109</v>
      </c>
      <c r="P38" s="19"/>
      <c r="Q38" s="27" t="s">
        <v>110</v>
      </c>
    </row>
    <row r="39" spans="2:17" ht="50.1" customHeight="1">
      <c r="B39" s="20" t="s">
        <v>111</v>
      </c>
      <c r="C39" s="19" t="s">
        <v>46</v>
      </c>
      <c r="D39" s="19" t="s">
        <v>100</v>
      </c>
      <c r="E39" s="20" t="s">
        <v>112</v>
      </c>
      <c r="F39" s="80">
        <v>40000000</v>
      </c>
      <c r="G39" s="56">
        <f>F39/1000000</f>
        <v>40</v>
      </c>
      <c r="H39" s="20" t="s">
        <v>113</v>
      </c>
      <c r="I39" s="41">
        <v>44510</v>
      </c>
      <c r="J39" s="19"/>
      <c r="K39" s="30" t="str">
        <f t="shared" ca="1" si="0"/>
        <v>EXPIRED</v>
      </c>
      <c r="L39" s="20" t="s">
        <v>41</v>
      </c>
      <c r="M39" s="19" t="s">
        <v>42</v>
      </c>
      <c r="N39" s="19" t="s">
        <v>43</v>
      </c>
      <c r="O39" s="20" t="s">
        <v>114</v>
      </c>
      <c r="P39" s="19"/>
      <c r="Q39" s="27" t="s">
        <v>115</v>
      </c>
    </row>
    <row r="40" spans="2:17" ht="50.1" customHeight="1">
      <c r="B40" s="20" t="s">
        <v>116</v>
      </c>
      <c r="C40" s="19" t="s">
        <v>46</v>
      </c>
      <c r="D40" s="19" t="s">
        <v>100</v>
      </c>
      <c r="E40" s="20" t="s">
        <v>117</v>
      </c>
      <c r="F40" s="24">
        <v>5085186.8</v>
      </c>
      <c r="G40" s="56">
        <f>F40/1000000</f>
        <v>5.0851867999999998</v>
      </c>
      <c r="H40" s="20" t="s">
        <v>103</v>
      </c>
      <c r="I40" s="41">
        <v>45992</v>
      </c>
      <c r="J40" s="26">
        <v>46022</v>
      </c>
      <c r="K40" s="23" t="str">
        <f t="shared" ca="1" si="0"/>
        <v>ONGOING</v>
      </c>
      <c r="L40" s="20" t="s">
        <v>41</v>
      </c>
      <c r="M40" s="19" t="s">
        <v>42</v>
      </c>
      <c r="N40" s="19" t="s">
        <v>43</v>
      </c>
      <c r="O40" s="19"/>
      <c r="P40" s="19"/>
      <c r="Q40" s="27" t="s">
        <v>118</v>
      </c>
    </row>
    <row r="41" spans="2:17" ht="50.1" customHeight="1">
      <c r="B41" s="20" t="s">
        <v>119</v>
      </c>
      <c r="C41" s="19" t="s">
        <v>36</v>
      </c>
      <c r="D41" s="19" t="s">
        <v>120</v>
      </c>
      <c r="E41" s="20" t="s">
        <v>121</v>
      </c>
      <c r="F41" s="78" t="s">
        <v>122</v>
      </c>
      <c r="G41" s="78" t="s">
        <v>122</v>
      </c>
      <c r="H41" s="20" t="s">
        <v>123</v>
      </c>
      <c r="I41" s="19" t="s">
        <v>124</v>
      </c>
      <c r="J41" s="19" t="s">
        <v>124</v>
      </c>
      <c r="K41" s="23" t="str">
        <f t="shared" ca="1" si="0"/>
        <v>ONGOING</v>
      </c>
      <c r="L41" s="20" t="s">
        <v>41</v>
      </c>
      <c r="M41" s="19" t="s">
        <v>42</v>
      </c>
      <c r="N41" s="19" t="s">
        <v>52</v>
      </c>
      <c r="O41" s="20" t="s">
        <v>125</v>
      </c>
      <c r="P41" s="19"/>
      <c r="Q41" s="27" t="s">
        <v>126</v>
      </c>
    </row>
    <row r="42" spans="2:17" ht="50.1" customHeight="1">
      <c r="B42" s="20" t="s">
        <v>127</v>
      </c>
      <c r="C42" s="19" t="s">
        <v>46</v>
      </c>
      <c r="D42" s="19" t="s">
        <v>120</v>
      </c>
      <c r="E42" s="20" t="s">
        <v>128</v>
      </c>
      <c r="F42" s="24">
        <v>700000</v>
      </c>
      <c r="G42" s="56">
        <f>F42/1000000</f>
        <v>0.7</v>
      </c>
      <c r="H42" s="20" t="s">
        <v>129</v>
      </c>
      <c r="I42" s="41">
        <v>45672</v>
      </c>
      <c r="J42" s="26">
        <v>45702</v>
      </c>
      <c r="K42" s="30" t="str">
        <f t="shared" ca="1" si="0"/>
        <v>EXPIRED</v>
      </c>
      <c r="L42" s="19" t="s">
        <v>130</v>
      </c>
      <c r="M42" s="19" t="s">
        <v>42</v>
      </c>
      <c r="N42" s="19" t="s">
        <v>52</v>
      </c>
      <c r="O42" s="19" t="s">
        <v>131</v>
      </c>
      <c r="P42" s="19"/>
      <c r="Q42" s="27" t="s">
        <v>132</v>
      </c>
    </row>
    <row r="43" spans="2:17" ht="50.1" customHeight="1">
      <c r="B43" s="37" t="s">
        <v>133</v>
      </c>
      <c r="C43" s="19" t="s">
        <v>46</v>
      </c>
      <c r="D43" s="19" t="s">
        <v>120</v>
      </c>
      <c r="E43" s="20" t="s">
        <v>134</v>
      </c>
      <c r="F43" s="24">
        <v>800000</v>
      </c>
      <c r="G43" s="56">
        <f>F43/1000000</f>
        <v>0.8</v>
      </c>
      <c r="H43" s="20" t="s">
        <v>135</v>
      </c>
      <c r="I43" s="41">
        <v>45686</v>
      </c>
      <c r="J43" s="41">
        <v>45716</v>
      </c>
      <c r="K43" s="30" t="str">
        <f t="shared" ca="1" si="0"/>
        <v>EXPIRED</v>
      </c>
      <c r="L43" s="19" t="s">
        <v>130</v>
      </c>
      <c r="M43" s="19" t="s">
        <v>136</v>
      </c>
      <c r="N43" s="19" t="s">
        <v>52</v>
      </c>
      <c r="O43" s="19" t="s">
        <v>131</v>
      </c>
      <c r="P43" s="19"/>
      <c r="Q43" s="27" t="s">
        <v>137</v>
      </c>
    </row>
    <row r="44" spans="2:17" ht="50.1" customHeight="1">
      <c r="B44" s="20" t="s">
        <v>138</v>
      </c>
      <c r="C44" s="19" t="s">
        <v>46</v>
      </c>
      <c r="D44" s="19" t="s">
        <v>120</v>
      </c>
      <c r="E44" s="20" t="s">
        <v>139</v>
      </c>
      <c r="F44" s="24">
        <v>40000</v>
      </c>
      <c r="G44" s="56">
        <f>F44/1000000</f>
        <v>0.04</v>
      </c>
      <c r="H44" s="20" t="s">
        <v>140</v>
      </c>
      <c r="I44" s="41">
        <v>45671</v>
      </c>
      <c r="J44" s="41">
        <v>45702</v>
      </c>
      <c r="K44" s="30" t="str">
        <f t="shared" ca="1" si="0"/>
        <v>EXPIRED</v>
      </c>
      <c r="L44" s="19" t="s">
        <v>130</v>
      </c>
      <c r="M44" s="19" t="s">
        <v>42</v>
      </c>
      <c r="N44" s="19" t="s">
        <v>52</v>
      </c>
      <c r="O44" s="19" t="s">
        <v>131</v>
      </c>
      <c r="P44" s="19"/>
      <c r="Q44" s="27" t="s">
        <v>141</v>
      </c>
    </row>
    <row r="45" spans="2:17" ht="50.1" customHeight="1">
      <c r="B45" s="20" t="s">
        <v>142</v>
      </c>
      <c r="C45" s="19" t="s">
        <v>46</v>
      </c>
      <c r="D45" s="19" t="s">
        <v>120</v>
      </c>
      <c r="E45" s="20" t="s">
        <v>143</v>
      </c>
      <c r="F45" s="21">
        <v>3500000</v>
      </c>
      <c r="G45" s="56">
        <f>F45/1000000</f>
        <v>3.5</v>
      </c>
      <c r="H45" s="20" t="s">
        <v>144</v>
      </c>
      <c r="I45" s="41">
        <v>45692</v>
      </c>
      <c r="J45" s="41">
        <v>45750</v>
      </c>
      <c r="K45" s="30" t="str">
        <f t="shared" ca="1" si="0"/>
        <v>EXPIRED</v>
      </c>
      <c r="L45" s="19" t="s">
        <v>130</v>
      </c>
      <c r="M45" s="19" t="s">
        <v>42</v>
      </c>
      <c r="N45" s="19" t="s">
        <v>52</v>
      </c>
      <c r="O45" s="19" t="s">
        <v>145</v>
      </c>
      <c r="P45" s="19"/>
      <c r="Q45" s="27" t="s">
        <v>146</v>
      </c>
    </row>
    <row r="46" spans="2:17" ht="50.1" customHeight="1">
      <c r="B46" s="20" t="s">
        <v>147</v>
      </c>
      <c r="C46" s="19" t="s">
        <v>46</v>
      </c>
      <c r="D46" s="19" t="s">
        <v>120</v>
      </c>
      <c r="E46" s="37" t="s">
        <v>148</v>
      </c>
      <c r="F46" s="24">
        <v>40000</v>
      </c>
      <c r="G46" s="56">
        <f>F46/1000000</f>
        <v>0.04</v>
      </c>
      <c r="H46" s="37" t="s">
        <v>149</v>
      </c>
      <c r="I46" s="41">
        <v>45671</v>
      </c>
      <c r="J46" s="41">
        <v>45702</v>
      </c>
      <c r="K46" s="30" t="str">
        <f t="shared" ca="1" si="0"/>
        <v>EXPIRED</v>
      </c>
      <c r="L46" s="19" t="s">
        <v>130</v>
      </c>
      <c r="M46" s="19" t="s">
        <v>42</v>
      </c>
      <c r="N46" s="19" t="s">
        <v>52</v>
      </c>
      <c r="O46" s="19" t="s">
        <v>131</v>
      </c>
      <c r="P46" s="19"/>
      <c r="Q46" s="27" t="s">
        <v>150</v>
      </c>
    </row>
    <row r="47" spans="2:17" ht="50.1" customHeight="1">
      <c r="B47" s="20" t="s">
        <v>151</v>
      </c>
      <c r="C47" s="19" t="s">
        <v>97</v>
      </c>
      <c r="D47" s="19" t="s">
        <v>100</v>
      </c>
      <c r="E47" s="20" t="s">
        <v>152</v>
      </c>
      <c r="F47" s="78" t="s">
        <v>122</v>
      </c>
      <c r="G47" s="78" t="s">
        <v>122</v>
      </c>
      <c r="H47" s="19" t="s">
        <v>124</v>
      </c>
      <c r="I47" s="26">
        <v>44952</v>
      </c>
      <c r="J47" s="19" t="s">
        <v>124</v>
      </c>
      <c r="K47" s="23" t="str">
        <f t="shared" ca="1" si="0"/>
        <v>ONGOING</v>
      </c>
      <c r="L47" s="20" t="s">
        <v>41</v>
      </c>
      <c r="M47" s="19" t="s">
        <v>42</v>
      </c>
      <c r="N47" s="19" t="s">
        <v>97</v>
      </c>
      <c r="O47" s="19"/>
      <c r="P47" s="19"/>
      <c r="Q47" s="27" t="s">
        <v>153</v>
      </c>
    </row>
    <row r="48" spans="2:17" ht="50.1" customHeight="1">
      <c r="B48" s="20" t="s">
        <v>154</v>
      </c>
      <c r="C48" s="19" t="s">
        <v>46</v>
      </c>
      <c r="D48" s="19" t="s">
        <v>100</v>
      </c>
      <c r="E48" s="20" t="s">
        <v>155</v>
      </c>
      <c r="F48" s="24">
        <v>12000000</v>
      </c>
      <c r="G48" s="56">
        <f t="shared" ref="G48:G53" si="1">F48/1000000</f>
        <v>12</v>
      </c>
      <c r="H48" s="20" t="s">
        <v>156</v>
      </c>
      <c r="I48" s="26">
        <v>45659</v>
      </c>
      <c r="J48" s="26">
        <v>45730</v>
      </c>
      <c r="K48" s="30" t="str">
        <f t="shared" ca="1" si="0"/>
        <v>EXPIRED</v>
      </c>
      <c r="L48" s="19" t="s">
        <v>130</v>
      </c>
      <c r="M48" s="19" t="s">
        <v>42</v>
      </c>
      <c r="N48" s="19" t="s">
        <v>52</v>
      </c>
      <c r="O48" s="20" t="s">
        <v>157</v>
      </c>
      <c r="P48" s="19"/>
      <c r="Q48" s="27" t="s">
        <v>158</v>
      </c>
    </row>
    <row r="49" spans="2:17" ht="50.1" customHeight="1">
      <c r="B49" s="20" t="s">
        <v>159</v>
      </c>
      <c r="C49" s="19" t="s">
        <v>46</v>
      </c>
      <c r="D49" s="19" t="s">
        <v>120</v>
      </c>
      <c r="E49" s="20" t="s">
        <v>160</v>
      </c>
      <c r="F49" s="24">
        <v>10000000</v>
      </c>
      <c r="G49" s="56">
        <f t="shared" si="1"/>
        <v>10</v>
      </c>
      <c r="H49" s="20" t="s">
        <v>161</v>
      </c>
      <c r="I49" s="41">
        <v>45668</v>
      </c>
      <c r="J49" s="41">
        <v>45726</v>
      </c>
      <c r="K49" s="30" t="str">
        <f t="shared" ca="1" si="0"/>
        <v>EXPIRED</v>
      </c>
      <c r="L49" s="19" t="s">
        <v>130</v>
      </c>
      <c r="M49" s="19" t="s">
        <v>51</v>
      </c>
      <c r="N49" s="19" t="s">
        <v>52</v>
      </c>
      <c r="O49" s="19" t="s">
        <v>131</v>
      </c>
      <c r="P49" s="19"/>
      <c r="Q49" s="27" t="s">
        <v>162</v>
      </c>
    </row>
    <row r="50" spans="2:17" ht="50.1" customHeight="1">
      <c r="B50" s="20" t="s">
        <v>163</v>
      </c>
      <c r="C50" s="19" t="s">
        <v>46</v>
      </c>
      <c r="D50" s="19" t="s">
        <v>120</v>
      </c>
      <c r="E50" s="20" t="s">
        <v>164</v>
      </c>
      <c r="F50" s="24">
        <v>2000000</v>
      </c>
      <c r="G50" s="56">
        <f t="shared" si="1"/>
        <v>2</v>
      </c>
      <c r="H50" s="20" t="s">
        <v>165</v>
      </c>
      <c r="I50" s="41">
        <v>45686</v>
      </c>
      <c r="J50" s="41">
        <v>45744</v>
      </c>
      <c r="K50" s="30" t="str">
        <f t="shared" ca="1" si="0"/>
        <v>EXPIRED</v>
      </c>
      <c r="L50" s="19" t="s">
        <v>130</v>
      </c>
      <c r="M50" s="19" t="s">
        <v>166</v>
      </c>
      <c r="N50" s="19" t="s">
        <v>52</v>
      </c>
      <c r="O50" s="19" t="s">
        <v>131</v>
      </c>
      <c r="P50" s="19"/>
      <c r="Q50" s="27" t="s">
        <v>167</v>
      </c>
    </row>
    <row r="51" spans="2:17" ht="50.1" customHeight="1">
      <c r="B51" s="20" t="s">
        <v>168</v>
      </c>
      <c r="C51" s="19" t="s">
        <v>46</v>
      </c>
      <c r="D51" s="19" t="s">
        <v>120</v>
      </c>
      <c r="E51" s="20" t="s">
        <v>169</v>
      </c>
      <c r="F51" s="24">
        <v>800000</v>
      </c>
      <c r="G51" s="56">
        <f t="shared" si="1"/>
        <v>0.8</v>
      </c>
      <c r="H51" s="20" t="s">
        <v>170</v>
      </c>
      <c r="I51" s="26">
        <v>38486</v>
      </c>
      <c r="J51" s="26">
        <v>45882</v>
      </c>
      <c r="K51" s="30" t="str">
        <f t="shared" ca="1" si="0"/>
        <v>EXPIRED</v>
      </c>
      <c r="L51" s="19" t="s">
        <v>130</v>
      </c>
      <c r="M51" s="19" t="s">
        <v>42</v>
      </c>
      <c r="N51" s="19" t="s">
        <v>52</v>
      </c>
      <c r="O51" s="19" t="s">
        <v>131</v>
      </c>
      <c r="P51" s="19"/>
      <c r="Q51" s="77" t="s">
        <v>171</v>
      </c>
    </row>
    <row r="52" spans="2:17" ht="50.1" customHeight="1">
      <c r="B52" s="20" t="s">
        <v>172</v>
      </c>
      <c r="C52" s="19" t="s">
        <v>46</v>
      </c>
      <c r="D52" s="19" t="s">
        <v>100</v>
      </c>
      <c r="E52" s="20" t="s">
        <v>173</v>
      </c>
      <c r="F52" s="24">
        <v>11000000</v>
      </c>
      <c r="G52" s="56">
        <f t="shared" si="1"/>
        <v>11</v>
      </c>
      <c r="H52" s="20" t="s">
        <v>174</v>
      </c>
      <c r="I52" s="26">
        <v>45768</v>
      </c>
      <c r="J52" s="26">
        <v>45796</v>
      </c>
      <c r="K52" s="30" t="str">
        <f t="shared" ca="1" si="0"/>
        <v>EXPIRED</v>
      </c>
      <c r="L52" s="19" t="s">
        <v>130</v>
      </c>
      <c r="M52" s="19" t="s">
        <v>42</v>
      </c>
      <c r="N52" s="19" t="s">
        <v>43</v>
      </c>
      <c r="O52" s="20" t="s">
        <v>175</v>
      </c>
      <c r="P52" s="19"/>
      <c r="Q52" s="27" t="s">
        <v>176</v>
      </c>
    </row>
    <row r="53" spans="2:17" ht="50.1" customHeight="1">
      <c r="B53" s="20" t="s">
        <v>177</v>
      </c>
      <c r="C53" s="19" t="s">
        <v>46</v>
      </c>
      <c r="D53" s="19" t="s">
        <v>100</v>
      </c>
      <c r="E53" s="20" t="s">
        <v>178</v>
      </c>
      <c r="F53" s="78">
        <v>2000000</v>
      </c>
      <c r="G53" s="78">
        <f t="shared" si="1"/>
        <v>2</v>
      </c>
      <c r="H53" s="79">
        <v>5000</v>
      </c>
      <c r="I53" s="41">
        <v>44607</v>
      </c>
      <c r="J53" s="26">
        <v>45077</v>
      </c>
      <c r="K53" s="30" t="str">
        <f t="shared" ca="1" si="0"/>
        <v>EXPIRED</v>
      </c>
      <c r="L53" s="20" t="s">
        <v>41</v>
      </c>
      <c r="M53" s="19" t="s">
        <v>179</v>
      </c>
      <c r="N53" s="19" t="s">
        <v>52</v>
      </c>
      <c r="O53" s="20"/>
      <c r="P53" s="19"/>
      <c r="Q53" s="27" t="s">
        <v>180</v>
      </c>
    </row>
    <row r="54" spans="2:17" ht="50.1" customHeight="1">
      <c r="B54" s="20" t="s">
        <v>181</v>
      </c>
      <c r="C54" s="19" t="s">
        <v>46</v>
      </c>
      <c r="D54" s="19" t="s">
        <v>47</v>
      </c>
      <c r="E54" s="20" t="s">
        <v>182</v>
      </c>
      <c r="F54" s="53"/>
      <c r="G54" s="53"/>
      <c r="H54" s="20" t="s">
        <v>183</v>
      </c>
      <c r="I54" s="22">
        <v>45677</v>
      </c>
      <c r="J54" s="22">
        <v>45797</v>
      </c>
      <c r="K54" s="30" t="str">
        <f t="shared" ca="1" si="0"/>
        <v>EXPIRED</v>
      </c>
      <c r="L54" s="20" t="s">
        <v>41</v>
      </c>
      <c r="M54" s="20" t="s">
        <v>179</v>
      </c>
      <c r="N54" s="20" t="s">
        <v>52</v>
      </c>
      <c r="O54" s="20" t="s">
        <v>184</v>
      </c>
      <c r="P54" s="20"/>
      <c r="Q54" s="27" t="s">
        <v>185</v>
      </c>
    </row>
    <row r="55" spans="2:17" ht="50.1" hidden="1" customHeight="1">
      <c r="B55" s="38" t="s">
        <v>186</v>
      </c>
      <c r="C55" s="19" t="s">
        <v>36</v>
      </c>
      <c r="D55" s="19" t="s">
        <v>37</v>
      </c>
      <c r="E55" s="20" t="s">
        <v>187</v>
      </c>
      <c r="F55" s="29" t="s">
        <v>188</v>
      </c>
      <c r="G55" s="53"/>
      <c r="H55" s="20" t="s">
        <v>189</v>
      </c>
      <c r="I55" s="22">
        <v>45642</v>
      </c>
      <c r="J55" s="22">
        <v>45702</v>
      </c>
      <c r="K55" s="30" t="str">
        <f t="shared" ca="1" si="0"/>
        <v>EXPIRED</v>
      </c>
      <c r="L55" s="20" t="s">
        <v>130</v>
      </c>
      <c r="M55" s="20"/>
      <c r="N55" s="20" t="s">
        <v>190</v>
      </c>
      <c r="O55" s="20" t="s">
        <v>191</v>
      </c>
      <c r="P55" s="20"/>
      <c r="Q55" s="27" t="s">
        <v>192</v>
      </c>
    </row>
    <row r="56" spans="2:17" ht="50.1" customHeight="1">
      <c r="B56" s="20" t="s">
        <v>193</v>
      </c>
      <c r="C56" s="19" t="s">
        <v>46</v>
      </c>
      <c r="D56" s="19" t="s">
        <v>194</v>
      </c>
      <c r="E56" s="20" t="s">
        <v>195</v>
      </c>
      <c r="F56" s="51"/>
      <c r="G56" s="51"/>
      <c r="H56" s="25">
        <v>1</v>
      </c>
      <c r="I56" s="54"/>
      <c r="J56" s="54"/>
      <c r="K56" s="30" t="str">
        <f t="shared" ca="1" si="0"/>
        <v>EXPIRED</v>
      </c>
      <c r="L56" s="20" t="s">
        <v>130</v>
      </c>
      <c r="M56" s="19" t="s">
        <v>42</v>
      </c>
      <c r="N56" s="19" t="s">
        <v>52</v>
      </c>
      <c r="O56" s="20" t="s">
        <v>196</v>
      </c>
      <c r="P56" s="19"/>
      <c r="Q56" s="27" t="s">
        <v>197</v>
      </c>
    </row>
    <row r="57" spans="2:17" ht="50.1" customHeight="1">
      <c r="B57" s="20" t="s">
        <v>198</v>
      </c>
      <c r="C57" s="19" t="s">
        <v>46</v>
      </c>
      <c r="D57" s="19" t="s">
        <v>194</v>
      </c>
      <c r="E57" s="20" t="s">
        <v>199</v>
      </c>
      <c r="F57" s="51"/>
      <c r="G57" s="51"/>
      <c r="H57" s="19" t="s">
        <v>200</v>
      </c>
      <c r="I57" s="26">
        <v>45399</v>
      </c>
      <c r="J57" s="26">
        <v>45399</v>
      </c>
      <c r="K57" s="30" t="str">
        <f t="shared" ca="1" si="0"/>
        <v>EXPIRED</v>
      </c>
      <c r="L57" s="20" t="s">
        <v>130</v>
      </c>
      <c r="M57" s="19" t="s">
        <v>42</v>
      </c>
      <c r="N57" s="19" t="s">
        <v>52</v>
      </c>
      <c r="O57" s="20" t="s">
        <v>201</v>
      </c>
      <c r="P57" s="19"/>
      <c r="Q57" s="27" t="s">
        <v>202</v>
      </c>
    </row>
    <row r="58" spans="2:17" ht="50.1" customHeight="1">
      <c r="B58" s="19" t="s">
        <v>203</v>
      </c>
      <c r="C58" s="19" t="s">
        <v>46</v>
      </c>
      <c r="D58" s="19" t="s">
        <v>194</v>
      </c>
      <c r="E58" s="20" t="s">
        <v>204</v>
      </c>
      <c r="F58" s="51"/>
      <c r="G58" s="51"/>
      <c r="H58" s="20" t="s">
        <v>205</v>
      </c>
      <c r="I58" s="54"/>
      <c r="J58" s="54"/>
      <c r="K58" s="30" t="str">
        <f t="shared" ca="1" si="0"/>
        <v>EXPIRED</v>
      </c>
      <c r="L58" s="20" t="s">
        <v>41</v>
      </c>
      <c r="M58" s="19" t="s">
        <v>42</v>
      </c>
      <c r="N58" s="19" t="s">
        <v>52</v>
      </c>
      <c r="O58" s="19"/>
      <c r="P58" s="19" t="s">
        <v>206</v>
      </c>
      <c r="Q58" s="27" t="s">
        <v>207</v>
      </c>
    </row>
    <row r="59" spans="2:17" ht="50.1" customHeight="1">
      <c r="B59" s="20" t="s">
        <v>208</v>
      </c>
      <c r="C59" s="19" t="s">
        <v>46</v>
      </c>
      <c r="D59" s="19" t="s">
        <v>194</v>
      </c>
      <c r="E59" s="20" t="s">
        <v>209</v>
      </c>
      <c r="F59" s="51"/>
      <c r="G59" s="51"/>
      <c r="H59" s="20" t="s">
        <v>210</v>
      </c>
      <c r="I59" s="54"/>
      <c r="J59" s="54"/>
      <c r="K59" s="30" t="str">
        <f t="shared" ca="1" si="0"/>
        <v>EXPIRED</v>
      </c>
      <c r="L59" s="20" t="s">
        <v>41</v>
      </c>
      <c r="M59" s="19" t="s">
        <v>51</v>
      </c>
      <c r="N59" s="19" t="s">
        <v>52</v>
      </c>
      <c r="O59" s="19"/>
      <c r="P59" s="20" t="s">
        <v>211</v>
      </c>
      <c r="Q59" s="27" t="s">
        <v>212</v>
      </c>
    </row>
    <row r="60" spans="2:17" ht="50.1" customHeight="1">
      <c r="B60" s="19" t="s">
        <v>213</v>
      </c>
      <c r="C60" s="19" t="s">
        <v>46</v>
      </c>
      <c r="D60" s="19" t="s">
        <v>67</v>
      </c>
      <c r="E60" s="20" t="s">
        <v>214</v>
      </c>
      <c r="F60" s="51"/>
      <c r="G60" s="51"/>
      <c r="H60" s="25">
        <v>1</v>
      </c>
      <c r="I60" s="54"/>
      <c r="J60" s="26">
        <v>45716</v>
      </c>
      <c r="K60" s="30" t="str">
        <f t="shared" ca="1" si="0"/>
        <v>EXPIRED</v>
      </c>
      <c r="L60" s="19" t="s">
        <v>130</v>
      </c>
      <c r="M60" s="19" t="s">
        <v>51</v>
      </c>
      <c r="N60" s="19" t="s">
        <v>70</v>
      </c>
      <c r="O60" s="20" t="s">
        <v>215</v>
      </c>
      <c r="P60" s="20" t="s">
        <v>211</v>
      </c>
      <c r="Q60" s="19"/>
    </row>
    <row r="61" spans="2:17" ht="50.1" customHeight="1">
      <c r="B61" s="20" t="s">
        <v>216</v>
      </c>
      <c r="C61" s="19" t="s">
        <v>217</v>
      </c>
      <c r="D61" s="19" t="s">
        <v>218</v>
      </c>
      <c r="E61" s="20" t="s">
        <v>219</v>
      </c>
      <c r="F61" s="51"/>
      <c r="G61" s="51"/>
      <c r="H61" s="54"/>
      <c r="I61" s="54"/>
      <c r="J61" s="26">
        <v>45792</v>
      </c>
      <c r="K61" s="30" t="str">
        <f t="shared" ca="1" si="0"/>
        <v>EXPIRED</v>
      </c>
      <c r="L61" s="20" t="s">
        <v>41</v>
      </c>
      <c r="M61" s="19" t="s">
        <v>166</v>
      </c>
      <c r="N61" s="19" t="s">
        <v>43</v>
      </c>
      <c r="O61" s="31" t="s">
        <v>220</v>
      </c>
      <c r="P61" s="20" t="s">
        <v>211</v>
      </c>
      <c r="Q61" s="27" t="s">
        <v>221</v>
      </c>
    </row>
    <row r="62" spans="2:17" ht="50.1" customHeight="1">
      <c r="B62" s="19" t="s">
        <v>222</v>
      </c>
      <c r="C62" s="19" t="s">
        <v>223</v>
      </c>
      <c r="D62" s="19" t="s">
        <v>194</v>
      </c>
      <c r="E62" s="20" t="s">
        <v>224</v>
      </c>
      <c r="F62" s="51"/>
      <c r="G62" s="51"/>
      <c r="H62" s="54"/>
      <c r="I62" s="54"/>
      <c r="J62" s="54"/>
      <c r="K62" s="30" t="str">
        <f t="shared" ca="1" si="0"/>
        <v>EXPIRED</v>
      </c>
      <c r="L62" s="20" t="s">
        <v>41</v>
      </c>
      <c r="M62" s="19" t="s">
        <v>51</v>
      </c>
      <c r="N62" s="19" t="s">
        <v>52</v>
      </c>
      <c r="O62" s="19" t="s">
        <v>225</v>
      </c>
      <c r="P62" s="20" t="s">
        <v>211</v>
      </c>
      <c r="Q62" s="27" t="s">
        <v>226</v>
      </c>
    </row>
    <row r="63" spans="2:17" ht="50.1" customHeight="1">
      <c r="B63" s="20" t="s">
        <v>227</v>
      </c>
      <c r="C63" s="19" t="s">
        <v>46</v>
      </c>
      <c r="D63" s="19" t="s">
        <v>218</v>
      </c>
      <c r="E63" s="20" t="s">
        <v>228</v>
      </c>
      <c r="F63" s="51"/>
      <c r="G63" s="51"/>
      <c r="H63" s="54"/>
      <c r="I63" s="26">
        <v>45658</v>
      </c>
      <c r="J63" s="26">
        <v>46022</v>
      </c>
      <c r="K63" s="23" t="str">
        <f t="shared" ca="1" si="0"/>
        <v>ONGOING</v>
      </c>
      <c r="L63" s="20" t="s">
        <v>41</v>
      </c>
      <c r="M63" s="19" t="s">
        <v>51</v>
      </c>
      <c r="N63" s="19" t="s">
        <v>43</v>
      </c>
      <c r="O63" s="20" t="s">
        <v>229</v>
      </c>
      <c r="P63" s="20" t="s">
        <v>211</v>
      </c>
      <c r="Q63" s="67" t="s">
        <v>230</v>
      </c>
    </row>
    <row r="64" spans="2:17" ht="50.1" customHeight="1">
      <c r="B64" s="20" t="s">
        <v>231</v>
      </c>
      <c r="C64" s="19" t="s">
        <v>46</v>
      </c>
      <c r="D64" s="19" t="s">
        <v>218</v>
      </c>
      <c r="E64" s="31" t="s">
        <v>232</v>
      </c>
      <c r="F64" s="51"/>
      <c r="G64" s="51"/>
      <c r="H64" s="38" t="s">
        <v>233</v>
      </c>
      <c r="I64" s="26">
        <v>45658</v>
      </c>
      <c r="J64" s="26">
        <v>46022</v>
      </c>
      <c r="K64" s="23" t="str">
        <f t="shared" ca="1" si="0"/>
        <v>ONGOING</v>
      </c>
      <c r="L64" s="20" t="s">
        <v>130</v>
      </c>
      <c r="M64" s="19" t="s">
        <v>42</v>
      </c>
      <c r="N64" s="19" t="s">
        <v>43</v>
      </c>
      <c r="O64" s="20" t="s">
        <v>234</v>
      </c>
      <c r="P64" s="19"/>
      <c r="Q64" s="27" t="s">
        <v>235</v>
      </c>
    </row>
    <row r="65" spans="2:17" ht="50.1" customHeight="1">
      <c r="B65" s="20" t="s">
        <v>236</v>
      </c>
      <c r="C65" s="19" t="s">
        <v>46</v>
      </c>
      <c r="D65" s="19" t="s">
        <v>37</v>
      </c>
      <c r="E65" s="20" t="s">
        <v>237</v>
      </c>
      <c r="F65" s="24">
        <v>320000000</v>
      </c>
      <c r="G65" s="56">
        <f>F65/1000000</f>
        <v>320</v>
      </c>
      <c r="H65" s="19" t="s">
        <v>238</v>
      </c>
      <c r="I65" s="26">
        <v>45751</v>
      </c>
      <c r="J65" s="26">
        <v>45971</v>
      </c>
      <c r="K65" s="23" t="str">
        <f t="shared" ca="1" si="0"/>
        <v>EXPIRED</v>
      </c>
      <c r="L65" s="20" t="s">
        <v>41</v>
      </c>
      <c r="M65" s="19" t="s">
        <v>51</v>
      </c>
      <c r="N65" s="19" t="s">
        <v>43</v>
      </c>
      <c r="O65" s="20" t="s">
        <v>239</v>
      </c>
      <c r="P65" s="19"/>
      <c r="Q65" s="27" t="s">
        <v>240</v>
      </c>
    </row>
    <row r="66" spans="2:17" ht="50.1" customHeight="1">
      <c r="B66" s="19" t="s">
        <v>241</v>
      </c>
      <c r="C66" s="19" t="s">
        <v>242</v>
      </c>
      <c r="D66" s="19" t="s">
        <v>243</v>
      </c>
      <c r="E66" s="20" t="s">
        <v>244</v>
      </c>
      <c r="F66" s="29" t="s">
        <v>245</v>
      </c>
      <c r="G66" s="59">
        <f>(95000000/0.2347953)/1000000</f>
        <v>404.60775833247084</v>
      </c>
      <c r="H66" s="19" t="s">
        <v>246</v>
      </c>
      <c r="I66" s="26">
        <v>45954</v>
      </c>
      <c r="J66" s="22" t="s">
        <v>247</v>
      </c>
      <c r="K66" s="23" t="str">
        <f t="shared" ca="1" si="0"/>
        <v>ONGOING</v>
      </c>
      <c r="L66" s="20" t="s">
        <v>130</v>
      </c>
      <c r="M66" s="19" t="s">
        <v>51</v>
      </c>
      <c r="N66" s="19" t="s">
        <v>70</v>
      </c>
      <c r="O66" s="20" t="s">
        <v>248</v>
      </c>
      <c r="P66" s="19"/>
      <c r="Q66" s="33" t="s">
        <v>249</v>
      </c>
    </row>
    <row r="67" spans="2:17" ht="50.1" customHeight="1">
      <c r="B67" s="19" t="s">
        <v>250</v>
      </c>
      <c r="C67" s="19" t="s">
        <v>223</v>
      </c>
      <c r="D67" s="19" t="s">
        <v>251</v>
      </c>
      <c r="E67" s="20" t="s">
        <v>252</v>
      </c>
      <c r="F67" s="28" t="s">
        <v>253</v>
      </c>
      <c r="G67" s="60">
        <f>(10000000 /0.2347953)/1000000</f>
        <v>42.590290350786404</v>
      </c>
      <c r="H67" s="62"/>
      <c r="I67" s="26">
        <v>45292</v>
      </c>
      <c r="J67" s="19" t="s">
        <v>50</v>
      </c>
      <c r="K67" s="23" t="str">
        <f t="shared" ca="1" si="0"/>
        <v>ONGOING</v>
      </c>
      <c r="L67" s="20" t="s">
        <v>41</v>
      </c>
      <c r="M67" s="19" t="s">
        <v>51</v>
      </c>
      <c r="N67" s="19" t="s">
        <v>52</v>
      </c>
      <c r="O67" s="19"/>
      <c r="P67" s="19"/>
      <c r="Q67" s="66" t="s">
        <v>254</v>
      </c>
    </row>
    <row r="68" spans="2:17" ht="50.1" customHeight="1">
      <c r="B68" s="20" t="s">
        <v>255</v>
      </c>
      <c r="C68" s="19" t="s">
        <v>256</v>
      </c>
      <c r="D68" s="19" t="s">
        <v>243</v>
      </c>
      <c r="E68" s="31" t="s">
        <v>257</v>
      </c>
      <c r="F68" s="28" t="s">
        <v>258</v>
      </c>
      <c r="G68" s="60">
        <f>(4150000000 /0.2347953)/1000000</f>
        <v>17674.970495576359</v>
      </c>
      <c r="H68" s="20" t="s">
        <v>259</v>
      </c>
      <c r="I68" s="26">
        <v>45751</v>
      </c>
      <c r="J68" s="26">
        <v>45807</v>
      </c>
      <c r="K68" s="30" t="str">
        <f t="shared" ca="1" si="0"/>
        <v>EXPIRED</v>
      </c>
      <c r="L68" s="20" t="s">
        <v>41</v>
      </c>
      <c r="M68" s="19" t="s">
        <v>260</v>
      </c>
      <c r="N68" s="19" t="s">
        <v>43</v>
      </c>
      <c r="O68" s="20" t="s">
        <v>261</v>
      </c>
      <c r="P68" s="19"/>
      <c r="Q68" s="43" t="s">
        <v>262</v>
      </c>
    </row>
    <row r="69" spans="2:17" ht="50.1" customHeight="1">
      <c r="B69" s="20" t="s">
        <v>263</v>
      </c>
      <c r="C69" s="19" t="s">
        <v>256</v>
      </c>
      <c r="D69" s="19" t="s">
        <v>243</v>
      </c>
      <c r="E69" s="20" t="s">
        <v>264</v>
      </c>
      <c r="F69" s="28" t="s">
        <v>265</v>
      </c>
      <c r="G69" s="60">
        <f>(500000000/0.2347953)/1000000</f>
        <v>2129.5145175393204</v>
      </c>
      <c r="H69" s="54"/>
      <c r="I69" s="26">
        <v>45748</v>
      </c>
      <c r="J69" s="26">
        <v>45930</v>
      </c>
      <c r="K69" s="30" t="str">
        <f t="shared" ca="1" si="0"/>
        <v>EXPIRED</v>
      </c>
      <c r="L69" s="20" t="s">
        <v>41</v>
      </c>
      <c r="M69" s="19" t="s">
        <v>260</v>
      </c>
      <c r="N69" s="19" t="s">
        <v>43</v>
      </c>
      <c r="O69" s="20" t="s">
        <v>266</v>
      </c>
      <c r="P69" s="19"/>
      <c r="Q69" s="43" t="s">
        <v>267</v>
      </c>
    </row>
    <row r="70" spans="2:17" ht="50.1" customHeight="1">
      <c r="B70" s="20" t="s">
        <v>268</v>
      </c>
      <c r="C70" s="19" t="s">
        <v>46</v>
      </c>
      <c r="D70" s="19" t="s">
        <v>243</v>
      </c>
      <c r="E70" s="20" t="s">
        <v>269</v>
      </c>
      <c r="F70" s="29" t="s">
        <v>270</v>
      </c>
      <c r="G70" s="59">
        <f>(10000000 /0.2347953)/1000000</f>
        <v>42.590290350786404</v>
      </c>
      <c r="H70" s="20" t="s">
        <v>271</v>
      </c>
      <c r="I70" s="19" t="s">
        <v>272</v>
      </c>
      <c r="J70" s="19" t="s">
        <v>50</v>
      </c>
      <c r="K70" s="23" t="str">
        <f t="shared" ca="1" si="0"/>
        <v>ONGOING</v>
      </c>
      <c r="L70" s="20" t="s">
        <v>41</v>
      </c>
      <c r="M70" s="19" t="s">
        <v>51</v>
      </c>
      <c r="N70" s="19" t="s">
        <v>70</v>
      </c>
      <c r="O70" s="19"/>
      <c r="P70" s="19"/>
      <c r="Q70" s="43" t="s">
        <v>273</v>
      </c>
    </row>
    <row r="71" spans="2:17" ht="50.1" customHeight="1">
      <c r="B71" s="19" t="s">
        <v>274</v>
      </c>
      <c r="C71" s="19" t="s">
        <v>46</v>
      </c>
      <c r="D71" s="19" t="s">
        <v>243</v>
      </c>
      <c r="E71" s="20" t="s">
        <v>275</v>
      </c>
      <c r="F71" s="29" t="s">
        <v>276</v>
      </c>
      <c r="G71" s="55">
        <f>(1300000/0.2347953)/1000000</f>
        <v>5.536737745602232</v>
      </c>
      <c r="H71" s="20" t="s">
        <v>277</v>
      </c>
      <c r="I71" s="26">
        <v>45617</v>
      </c>
      <c r="J71" s="26">
        <v>45656</v>
      </c>
      <c r="K71" s="30" t="str">
        <f t="shared" ca="1" si="0"/>
        <v>EXPIRED</v>
      </c>
      <c r="L71" s="20" t="s">
        <v>41</v>
      </c>
      <c r="M71" s="19" t="s">
        <v>51</v>
      </c>
      <c r="N71" s="19" t="s">
        <v>70</v>
      </c>
      <c r="O71" s="19"/>
      <c r="P71" s="19"/>
      <c r="Q71" s="43" t="s">
        <v>278</v>
      </c>
    </row>
    <row r="72" spans="2:17" ht="50.1" customHeight="1">
      <c r="B72" s="20" t="s">
        <v>279</v>
      </c>
      <c r="C72" s="19" t="s">
        <v>46</v>
      </c>
      <c r="D72" s="19" t="s">
        <v>243</v>
      </c>
      <c r="E72" s="20" t="s">
        <v>280</v>
      </c>
      <c r="F72" s="29" t="s">
        <v>281</v>
      </c>
      <c r="G72" s="55">
        <f>(1700000/0.2347953)/1000000</f>
        <v>7.2403493596336892</v>
      </c>
      <c r="H72" s="46" t="s">
        <v>282</v>
      </c>
      <c r="I72" s="26">
        <v>45902</v>
      </c>
      <c r="J72" s="26">
        <v>45931</v>
      </c>
      <c r="K72" s="30" t="str">
        <f t="shared" ca="1" si="0"/>
        <v>EXPIRED</v>
      </c>
      <c r="L72" s="20" t="s">
        <v>41</v>
      </c>
      <c r="M72" s="19" t="s">
        <v>179</v>
      </c>
      <c r="N72" s="19" t="s">
        <v>70</v>
      </c>
      <c r="O72" s="19"/>
      <c r="P72" s="19"/>
      <c r="Q72" s="43" t="s">
        <v>283</v>
      </c>
    </row>
    <row r="73" spans="2:17" ht="50.1" customHeight="1">
      <c r="B73" s="20" t="s">
        <v>284</v>
      </c>
      <c r="C73" s="19" t="s">
        <v>256</v>
      </c>
      <c r="D73" s="19" t="s">
        <v>243</v>
      </c>
      <c r="E73" s="20" t="s">
        <v>285</v>
      </c>
      <c r="F73" s="34" t="s">
        <v>286</v>
      </c>
      <c r="G73" s="61">
        <f>(2000000/0.2347953)/1000000</f>
        <v>8.5180580701572826</v>
      </c>
      <c r="H73" s="35" t="s">
        <v>287</v>
      </c>
      <c r="I73" s="36">
        <v>45404</v>
      </c>
      <c r="J73" s="26">
        <v>46010</v>
      </c>
      <c r="K73" s="23" t="str">
        <f t="shared" ca="1" si="0"/>
        <v>ONGOING</v>
      </c>
      <c r="L73" s="20" t="s">
        <v>41</v>
      </c>
      <c r="M73" s="19" t="s">
        <v>42</v>
      </c>
      <c r="N73" s="19" t="s">
        <v>70</v>
      </c>
      <c r="O73" s="19"/>
      <c r="P73" s="19"/>
      <c r="Q73" s="43" t="s">
        <v>288</v>
      </c>
    </row>
    <row r="74" spans="2:17" ht="50.1" customHeight="1">
      <c r="B74" s="37" t="s">
        <v>289</v>
      </c>
      <c r="C74" s="38" t="s">
        <v>256</v>
      </c>
      <c r="D74" s="38" t="s">
        <v>243</v>
      </c>
      <c r="E74" s="37" t="s">
        <v>290</v>
      </c>
      <c r="F74" s="29" t="s">
        <v>291</v>
      </c>
      <c r="G74" s="55">
        <f>(3000000/0.2347953)/1000</f>
        <v>12777.087105235922</v>
      </c>
      <c r="H74" s="39" t="s">
        <v>292</v>
      </c>
      <c r="I74" s="26">
        <v>45691</v>
      </c>
      <c r="J74" s="26">
        <v>46010</v>
      </c>
      <c r="K74" s="23" t="str">
        <f t="shared" ca="1" si="0"/>
        <v>ONGOING</v>
      </c>
      <c r="L74" s="20" t="s">
        <v>41</v>
      </c>
      <c r="M74" s="19" t="s">
        <v>42</v>
      </c>
      <c r="N74" s="19" t="s">
        <v>70</v>
      </c>
      <c r="O74" s="19"/>
      <c r="P74" s="19"/>
      <c r="Q74" s="43" t="s">
        <v>293</v>
      </c>
    </row>
    <row r="75" spans="2:17" ht="50.1" customHeight="1">
      <c r="B75" s="37" t="s">
        <v>294</v>
      </c>
      <c r="C75" s="38" t="s">
        <v>295</v>
      </c>
      <c r="D75" s="38" t="s">
        <v>67</v>
      </c>
      <c r="E75" s="37" t="s">
        <v>296</v>
      </c>
      <c r="F75" s="51"/>
      <c r="G75" s="51"/>
      <c r="H75" s="51"/>
      <c r="I75" s="54"/>
      <c r="J75" s="54"/>
      <c r="K75" s="23" t="s">
        <v>88</v>
      </c>
      <c r="L75" s="20" t="s">
        <v>41</v>
      </c>
      <c r="M75" s="19" t="s">
        <v>42</v>
      </c>
      <c r="N75" s="19" t="s">
        <v>297</v>
      </c>
      <c r="O75" s="19"/>
      <c r="P75" s="19"/>
      <c r="Q75" s="64"/>
    </row>
    <row r="76" spans="2:17" ht="50.1" customHeight="1">
      <c r="B76" s="37" t="s">
        <v>298</v>
      </c>
      <c r="C76" s="38" t="s">
        <v>295</v>
      </c>
      <c r="D76" s="38" t="s">
        <v>67</v>
      </c>
      <c r="E76" s="37" t="s">
        <v>299</v>
      </c>
      <c r="F76" s="51"/>
      <c r="G76" s="51"/>
      <c r="H76" s="51"/>
      <c r="I76" s="54"/>
      <c r="J76" s="54"/>
      <c r="K76" s="23" t="s">
        <v>88</v>
      </c>
      <c r="L76" s="20" t="s">
        <v>41</v>
      </c>
      <c r="M76" s="19" t="s">
        <v>42</v>
      </c>
      <c r="N76" s="19" t="s">
        <v>297</v>
      </c>
      <c r="O76" s="19"/>
      <c r="P76" s="19"/>
      <c r="Q76" s="19"/>
    </row>
    <row r="77" spans="2:17" ht="50.1" customHeight="1">
      <c r="B77" s="37" t="s">
        <v>217</v>
      </c>
      <c r="C77" s="38" t="s">
        <v>295</v>
      </c>
      <c r="D77" s="38" t="s">
        <v>67</v>
      </c>
      <c r="E77" s="37" t="s">
        <v>300</v>
      </c>
      <c r="F77" s="51"/>
      <c r="G77" s="51"/>
      <c r="H77" s="51"/>
      <c r="I77" s="54"/>
      <c r="J77" s="54"/>
      <c r="K77" s="23" t="s">
        <v>88</v>
      </c>
      <c r="L77" s="20" t="s">
        <v>41</v>
      </c>
      <c r="M77" s="19" t="s">
        <v>42</v>
      </c>
      <c r="N77" s="19" t="s">
        <v>297</v>
      </c>
      <c r="O77" s="19"/>
      <c r="P77" s="19"/>
      <c r="Q77" s="19"/>
    </row>
    <row r="78" spans="2:17" ht="50.1" customHeight="1">
      <c r="B78" s="37" t="s">
        <v>301</v>
      </c>
      <c r="C78" s="38" t="s">
        <v>295</v>
      </c>
      <c r="D78" s="38" t="s">
        <v>67</v>
      </c>
      <c r="E78" s="37" t="s">
        <v>302</v>
      </c>
      <c r="F78" s="51"/>
      <c r="G78" s="51"/>
      <c r="H78" s="51"/>
      <c r="I78" s="54"/>
      <c r="J78" s="54"/>
      <c r="K78" s="23" t="s">
        <v>88</v>
      </c>
      <c r="L78" s="20" t="s">
        <v>41</v>
      </c>
      <c r="M78" s="19" t="s">
        <v>42</v>
      </c>
      <c r="N78" s="19" t="s">
        <v>297</v>
      </c>
      <c r="O78" s="19"/>
      <c r="P78" s="19"/>
      <c r="Q78" s="19"/>
    </row>
    <row r="79" spans="2:17" ht="50.1" customHeight="1">
      <c r="B79" s="37" t="s">
        <v>303</v>
      </c>
      <c r="C79" s="38" t="s">
        <v>295</v>
      </c>
      <c r="D79" s="38" t="s">
        <v>67</v>
      </c>
      <c r="E79" s="37" t="s">
        <v>304</v>
      </c>
      <c r="F79" s="51"/>
      <c r="G79" s="51"/>
      <c r="H79" s="51"/>
      <c r="I79" s="54"/>
      <c r="J79" s="54"/>
      <c r="K79" s="23" t="s">
        <v>88</v>
      </c>
      <c r="L79" s="20" t="s">
        <v>41</v>
      </c>
      <c r="M79" s="19" t="s">
        <v>42</v>
      </c>
      <c r="N79" s="19" t="s">
        <v>297</v>
      </c>
      <c r="O79" s="19"/>
      <c r="P79" s="19"/>
      <c r="Q79" s="20"/>
    </row>
    <row r="80" spans="2:17" ht="50.1" customHeight="1">
      <c r="B80" s="37" t="s">
        <v>305</v>
      </c>
      <c r="C80" s="38" t="s">
        <v>295</v>
      </c>
      <c r="D80" s="38" t="s">
        <v>67</v>
      </c>
      <c r="E80" s="37" t="s">
        <v>306</v>
      </c>
      <c r="F80" s="51"/>
      <c r="G80" s="51"/>
      <c r="H80" s="51"/>
      <c r="I80" s="54"/>
      <c r="J80" s="54"/>
      <c r="K80" s="23" t="s">
        <v>88</v>
      </c>
      <c r="L80" s="20" t="s">
        <v>41</v>
      </c>
      <c r="M80" s="19" t="s">
        <v>42</v>
      </c>
      <c r="N80" s="19" t="s">
        <v>297</v>
      </c>
      <c r="O80" s="19"/>
      <c r="P80" s="19"/>
      <c r="Q80" s="20"/>
    </row>
    <row r="81" spans="2:17" ht="50.1" customHeight="1">
      <c r="B81" s="37" t="s">
        <v>307</v>
      </c>
      <c r="C81" s="38" t="s">
        <v>295</v>
      </c>
      <c r="D81" s="38" t="s">
        <v>67</v>
      </c>
      <c r="E81" s="40" t="s">
        <v>308</v>
      </c>
      <c r="F81" s="51"/>
      <c r="G81" s="51"/>
      <c r="H81" s="51"/>
      <c r="I81" s="54"/>
      <c r="J81" s="54"/>
      <c r="K81" s="23" t="s">
        <v>88</v>
      </c>
      <c r="L81" s="20" t="s">
        <v>41</v>
      </c>
      <c r="M81" s="19" t="s">
        <v>136</v>
      </c>
      <c r="N81" s="19" t="s">
        <v>297</v>
      </c>
      <c r="O81" s="19" t="s">
        <v>309</v>
      </c>
      <c r="P81" s="19"/>
      <c r="Q81" s="20"/>
    </row>
    <row r="82" spans="2:17" ht="50.1" customHeight="1">
      <c r="B82" s="37" t="s">
        <v>310</v>
      </c>
      <c r="C82" s="38" t="s">
        <v>256</v>
      </c>
      <c r="D82" s="38" t="s">
        <v>47</v>
      </c>
      <c r="E82" s="37" t="s">
        <v>311</v>
      </c>
      <c r="F82" s="24">
        <v>43232662.119999997</v>
      </c>
      <c r="G82" s="24">
        <f>F82/1000</f>
        <v>43232.662120000001</v>
      </c>
      <c r="H82" s="25">
        <v>0.7</v>
      </c>
      <c r="I82" s="26">
        <v>45916</v>
      </c>
      <c r="J82" s="19" t="s">
        <v>50</v>
      </c>
      <c r="K82" s="23" t="str">
        <f t="shared" ca="1" si="0"/>
        <v>ONGOING</v>
      </c>
      <c r="L82" s="20" t="s">
        <v>41</v>
      </c>
      <c r="M82" s="19" t="s">
        <v>51</v>
      </c>
      <c r="N82" s="19" t="s">
        <v>52</v>
      </c>
      <c r="O82" s="19"/>
      <c r="P82" s="20"/>
      <c r="Q82" s="32" t="s">
        <v>310</v>
      </c>
    </row>
    <row r="83" spans="2:17" ht="50.1" customHeight="1">
      <c r="B83" s="20" t="s">
        <v>312</v>
      </c>
      <c r="C83" s="19" t="s">
        <v>46</v>
      </c>
      <c r="D83" s="19" t="s">
        <v>218</v>
      </c>
      <c r="E83" s="20" t="s">
        <v>313</v>
      </c>
      <c r="F83" s="51"/>
      <c r="G83" s="51"/>
      <c r="H83" s="19" t="s">
        <v>314</v>
      </c>
      <c r="I83" s="26">
        <v>45757</v>
      </c>
      <c r="J83" s="26">
        <v>46433</v>
      </c>
      <c r="K83" s="23" t="str">
        <f t="shared" ca="1" si="0"/>
        <v>ONGOING</v>
      </c>
      <c r="L83" s="20" t="s">
        <v>41</v>
      </c>
      <c r="M83" s="19" t="s">
        <v>51</v>
      </c>
      <c r="N83" s="19" t="s">
        <v>43</v>
      </c>
      <c r="O83" s="19" t="s">
        <v>315</v>
      </c>
      <c r="P83" s="19"/>
      <c r="Q83" s="43" t="s">
        <v>316</v>
      </c>
    </row>
    <row r="84" spans="2:17" ht="50.1" customHeight="1">
      <c r="B84" s="19" t="s">
        <v>317</v>
      </c>
      <c r="C84" s="19" t="s">
        <v>46</v>
      </c>
      <c r="D84" s="19" t="s">
        <v>67</v>
      </c>
      <c r="E84" s="20" t="s">
        <v>318</v>
      </c>
      <c r="F84" s="51"/>
      <c r="G84" s="51"/>
      <c r="H84" s="19">
        <v>100</v>
      </c>
      <c r="I84" s="26">
        <v>45887</v>
      </c>
      <c r="J84" s="26">
        <v>45957</v>
      </c>
      <c r="K84" s="23" t="str">
        <f t="shared" ref="K84" ca="1" si="2">IF(J84&gt;=TODAY(),"ONGOING","EXPIRED")</f>
        <v>EXPIRED</v>
      </c>
      <c r="L84" s="20" t="s">
        <v>41</v>
      </c>
      <c r="M84" s="19" t="s">
        <v>51</v>
      </c>
      <c r="N84" s="19" t="s">
        <v>319</v>
      </c>
      <c r="O84" s="19"/>
      <c r="P84" s="19"/>
      <c r="Q84" s="27" t="s">
        <v>320</v>
      </c>
    </row>
    <row r="85" spans="2:17" ht="75.75" customHeight="1">
      <c r="B85" s="19" t="s">
        <v>321</v>
      </c>
      <c r="C85" s="19" t="s">
        <v>46</v>
      </c>
      <c r="D85" s="19" t="s">
        <v>218</v>
      </c>
      <c r="E85" s="20" t="s">
        <v>322</v>
      </c>
      <c r="F85" s="51"/>
      <c r="G85" s="51"/>
      <c r="H85" s="20" t="s">
        <v>323</v>
      </c>
      <c r="I85" s="26">
        <v>45658</v>
      </c>
      <c r="J85" s="41">
        <v>46022</v>
      </c>
      <c r="K85" s="23" t="s">
        <v>88</v>
      </c>
      <c r="L85" s="38" t="s">
        <v>130</v>
      </c>
      <c r="M85" s="19" t="s">
        <v>42</v>
      </c>
      <c r="N85" s="19" t="s">
        <v>43</v>
      </c>
      <c r="O85" s="19" t="s">
        <v>324</v>
      </c>
      <c r="P85" s="19"/>
      <c r="Q85" s="49" t="s">
        <v>325</v>
      </c>
    </row>
    <row r="86" spans="2:17" ht="50.1" customHeight="1">
      <c r="B86" s="19"/>
      <c r="C86" s="19"/>
      <c r="D86" s="19"/>
      <c r="E86" s="19"/>
      <c r="F86" s="28"/>
      <c r="G86" s="28"/>
      <c r="H86" s="19"/>
      <c r="I86" s="19"/>
      <c r="J86" s="38"/>
      <c r="K86" s="37"/>
      <c r="L86" s="38"/>
      <c r="M86" s="19"/>
      <c r="N86" s="19"/>
      <c r="O86" s="19"/>
      <c r="P86" s="19"/>
      <c r="Q86" s="19"/>
    </row>
    <row r="87" spans="2:17" ht="50.1" customHeight="1">
      <c r="B87" s="19"/>
      <c r="C87" s="19"/>
      <c r="D87" s="19"/>
      <c r="E87" s="19"/>
      <c r="F87" s="28"/>
      <c r="G87" s="28"/>
      <c r="H87" s="19"/>
      <c r="I87" s="19"/>
      <c r="J87" s="38"/>
      <c r="K87" s="37"/>
      <c r="L87" s="38"/>
      <c r="M87" s="19"/>
      <c r="N87" s="19"/>
      <c r="O87" s="19"/>
      <c r="P87" s="19"/>
      <c r="Q87" s="19"/>
    </row>
    <row r="88" spans="2:17" ht="50.1" customHeight="1">
      <c r="B88" s="19"/>
      <c r="C88" s="19"/>
      <c r="D88" s="19"/>
      <c r="E88" s="19"/>
      <c r="F88" s="28"/>
      <c r="G88" s="28"/>
      <c r="H88" s="19"/>
      <c r="I88" s="19"/>
      <c r="J88" s="38"/>
      <c r="K88" s="37"/>
      <c r="L88" s="38"/>
      <c r="M88" s="19"/>
      <c r="N88" s="19"/>
      <c r="O88" s="19"/>
      <c r="P88" s="19"/>
      <c r="Q88" s="19"/>
    </row>
    <row r="89" spans="2:17" ht="50.1" customHeight="1">
      <c r="B89" s="19"/>
      <c r="C89" s="19"/>
      <c r="D89" s="19"/>
      <c r="E89" s="19"/>
      <c r="F89" s="28"/>
      <c r="G89" s="28"/>
      <c r="H89" s="19"/>
      <c r="I89" s="19"/>
      <c r="J89" s="38"/>
      <c r="K89" s="37"/>
      <c r="L89" s="38"/>
      <c r="M89" s="19"/>
      <c r="N89" s="19"/>
      <c r="O89" s="19"/>
      <c r="P89" s="19"/>
      <c r="Q89" s="19"/>
    </row>
    <row r="90" spans="2:17" ht="50.1" customHeight="1">
      <c r="B90" s="19"/>
      <c r="C90" s="19"/>
      <c r="D90" s="19"/>
      <c r="E90" s="19"/>
      <c r="F90" s="28"/>
      <c r="G90" s="28"/>
      <c r="H90" s="19"/>
      <c r="I90" s="19"/>
      <c r="J90" s="38"/>
      <c r="K90" s="37"/>
      <c r="L90" s="38"/>
      <c r="M90" s="19"/>
      <c r="N90" s="19"/>
      <c r="O90" s="19"/>
      <c r="P90" s="19"/>
      <c r="Q90" s="19"/>
    </row>
    <row r="91" spans="2:17" ht="50.1" customHeight="1">
      <c r="B91" s="19"/>
      <c r="C91" s="19"/>
      <c r="D91" s="19"/>
      <c r="E91" s="19"/>
      <c r="F91" s="42"/>
      <c r="G91" s="42"/>
      <c r="H91" s="19"/>
      <c r="I91" s="19"/>
      <c r="J91" s="38"/>
      <c r="K91" s="37"/>
      <c r="L91" s="38"/>
      <c r="M91" s="19"/>
      <c r="N91" s="19"/>
      <c r="O91" s="19"/>
      <c r="P91" s="19"/>
      <c r="Q91" s="19"/>
    </row>
    <row r="92" spans="2:17" ht="50.1" customHeight="1">
      <c r="B92" s="19"/>
      <c r="C92" s="19"/>
      <c r="D92" s="19"/>
      <c r="E92" s="19"/>
      <c r="F92" s="42"/>
      <c r="G92" s="42"/>
      <c r="H92" s="19"/>
      <c r="I92" s="19"/>
      <c r="J92" s="38"/>
      <c r="K92" s="37"/>
      <c r="L92" s="38"/>
      <c r="M92" s="19"/>
      <c r="N92" s="19"/>
      <c r="O92" s="19"/>
      <c r="P92" s="19"/>
      <c r="Q92" s="19"/>
    </row>
    <row r="93" spans="2:17" ht="50.1" customHeight="1">
      <c r="B93" s="19"/>
      <c r="C93" s="19"/>
      <c r="D93" s="19"/>
      <c r="E93" s="19"/>
      <c r="F93" s="42"/>
      <c r="G93" s="42"/>
      <c r="H93" s="19"/>
      <c r="I93" s="19"/>
      <c r="J93" s="38"/>
      <c r="K93" s="37"/>
      <c r="L93" s="38"/>
      <c r="M93" s="19"/>
      <c r="N93" s="19"/>
      <c r="O93" s="19"/>
      <c r="P93" s="19"/>
      <c r="Q93" s="19"/>
    </row>
    <row r="94" spans="2:17" ht="50.1" customHeight="1">
      <c r="B94" s="19"/>
      <c r="C94" s="19"/>
      <c r="D94" s="19"/>
      <c r="E94" s="19"/>
      <c r="F94" s="42"/>
      <c r="G94" s="42"/>
      <c r="H94" s="19"/>
      <c r="I94" s="19"/>
      <c r="J94" s="38"/>
      <c r="K94" s="37"/>
      <c r="L94" s="38"/>
      <c r="M94" s="19"/>
      <c r="N94" s="19"/>
      <c r="O94" s="19"/>
      <c r="P94" s="19"/>
      <c r="Q94" s="19"/>
    </row>
    <row r="95" spans="2:17" ht="50.1" customHeight="1">
      <c r="B95" s="19"/>
      <c r="C95" s="19"/>
      <c r="D95" s="19"/>
      <c r="E95" s="19"/>
      <c r="F95" s="42"/>
      <c r="G95" s="42"/>
      <c r="H95" s="19"/>
      <c r="I95" s="19"/>
      <c r="J95" s="38"/>
      <c r="K95" s="37"/>
      <c r="L95" s="38"/>
      <c r="M95" s="19"/>
      <c r="N95" s="19"/>
      <c r="O95" s="19"/>
      <c r="P95" s="19"/>
      <c r="Q95" s="19"/>
    </row>
    <row r="96" spans="2:17" ht="50.1" customHeight="1">
      <c r="B96" s="19"/>
      <c r="C96" s="19"/>
      <c r="D96" s="19"/>
      <c r="E96" s="19"/>
      <c r="F96" s="42"/>
      <c r="G96" s="42"/>
      <c r="H96" s="19"/>
      <c r="I96" s="19"/>
      <c r="J96" s="38"/>
      <c r="K96" s="38"/>
      <c r="L96" s="38"/>
      <c r="M96" s="19"/>
      <c r="N96" s="19"/>
      <c r="O96" s="19"/>
      <c r="P96" s="19"/>
      <c r="Q96" s="44"/>
    </row>
    <row r="97" spans="2:17" ht="50.1" customHeight="1">
      <c r="B97" s="19"/>
      <c r="C97" s="19"/>
      <c r="D97" s="19"/>
      <c r="E97" s="19"/>
      <c r="F97" s="42"/>
      <c r="G97" s="42"/>
      <c r="H97" s="19"/>
      <c r="I97" s="19"/>
      <c r="J97" s="38"/>
      <c r="K97" s="38"/>
      <c r="L97" s="38"/>
      <c r="M97" s="19"/>
      <c r="N97" s="19"/>
      <c r="O97" s="19"/>
      <c r="P97" s="19"/>
      <c r="Q97" s="44"/>
    </row>
    <row r="98" spans="2:17" ht="50.1" customHeight="1">
      <c r="B98" s="19"/>
      <c r="C98" s="19"/>
      <c r="D98" s="19"/>
      <c r="E98" s="19"/>
      <c r="F98" s="42"/>
      <c r="G98" s="42"/>
      <c r="H98" s="19"/>
      <c r="I98" s="19"/>
      <c r="J98" s="19"/>
      <c r="K98" s="19"/>
      <c r="L98" s="19"/>
      <c r="M98" s="19"/>
      <c r="N98" s="19"/>
      <c r="O98" s="19"/>
      <c r="P98" s="19"/>
      <c r="Q98" s="44"/>
    </row>
    <row r="99" spans="2:17" ht="50.1" customHeight="1">
      <c r="B99" s="19"/>
      <c r="C99" s="19"/>
      <c r="D99" s="19"/>
      <c r="E99" s="19"/>
      <c r="F99" s="42"/>
      <c r="G99" s="42"/>
      <c r="H99" s="19"/>
      <c r="I99" s="19"/>
      <c r="J99" s="19"/>
      <c r="K99" s="19"/>
      <c r="L99" s="19"/>
      <c r="M99" s="19"/>
      <c r="N99" s="19"/>
      <c r="O99" s="19"/>
      <c r="P99" s="19"/>
      <c r="Q99" s="44"/>
    </row>
    <row r="100" spans="2:17" ht="50.1" customHeight="1">
      <c r="B100" s="19"/>
      <c r="C100" s="19"/>
      <c r="D100" s="19"/>
      <c r="E100" s="19"/>
      <c r="F100" s="42"/>
      <c r="G100" s="42"/>
      <c r="H100" s="19"/>
      <c r="I100" s="19"/>
      <c r="J100" s="19"/>
      <c r="K100" s="19"/>
      <c r="L100" s="19"/>
      <c r="M100" s="19"/>
      <c r="N100" s="19"/>
      <c r="O100" s="19"/>
      <c r="P100" s="19"/>
      <c r="Q100" s="44"/>
    </row>
    <row r="101" spans="2:17" ht="50.1" customHeight="1">
      <c r="B101" s="19"/>
      <c r="C101" s="19"/>
      <c r="D101" s="19"/>
      <c r="E101" s="19"/>
      <c r="F101" s="42"/>
      <c r="G101" s="42"/>
      <c r="H101" s="19"/>
      <c r="I101" s="19"/>
      <c r="J101" s="19"/>
      <c r="K101" s="19"/>
      <c r="L101" s="19"/>
      <c r="M101" s="19"/>
      <c r="N101" s="19"/>
      <c r="O101" s="19"/>
      <c r="P101" s="19"/>
      <c r="Q101" s="44"/>
    </row>
    <row r="102" spans="2:17" ht="50.1" customHeight="1">
      <c r="B102" s="19"/>
      <c r="C102" s="19"/>
      <c r="D102" s="19"/>
      <c r="E102" s="19"/>
      <c r="F102" s="42"/>
      <c r="G102" s="42"/>
      <c r="H102" s="19"/>
      <c r="I102" s="19"/>
      <c r="J102" s="19"/>
      <c r="K102" s="19"/>
      <c r="L102" s="19"/>
      <c r="M102" s="19"/>
      <c r="N102" s="19"/>
      <c r="O102" s="19"/>
      <c r="P102" s="19"/>
      <c r="Q102" s="44"/>
    </row>
    <row r="103" spans="2:17" ht="50.1" customHeight="1">
      <c r="B103" s="19"/>
      <c r="C103" s="19"/>
      <c r="D103" s="19"/>
      <c r="E103" s="19"/>
      <c r="F103" s="42"/>
      <c r="G103" s="42"/>
      <c r="H103" s="19"/>
      <c r="I103" s="19"/>
      <c r="J103" s="19"/>
      <c r="K103" s="19"/>
      <c r="L103" s="19"/>
      <c r="M103" s="19"/>
      <c r="N103" s="19"/>
      <c r="O103" s="19"/>
      <c r="P103" s="19"/>
      <c r="Q103" s="44"/>
    </row>
    <row r="104" spans="2:17" ht="50.1" customHeight="1">
      <c r="B104" s="19"/>
      <c r="C104" s="19"/>
      <c r="D104" s="19"/>
      <c r="E104" s="19"/>
      <c r="F104" s="42"/>
      <c r="G104" s="42"/>
      <c r="H104" s="19"/>
      <c r="I104" s="19"/>
      <c r="J104" s="19"/>
      <c r="K104" s="19"/>
      <c r="L104" s="19"/>
      <c r="M104" s="19"/>
      <c r="N104" s="19"/>
      <c r="O104" s="19"/>
      <c r="P104" s="19"/>
      <c r="Q104" s="44"/>
    </row>
    <row r="105" spans="2:17" ht="50.1" customHeight="1">
      <c r="B105" s="19"/>
      <c r="C105" s="19"/>
      <c r="D105" s="19"/>
      <c r="E105" s="19"/>
      <c r="F105" s="42"/>
      <c r="G105" s="42"/>
      <c r="H105" s="19"/>
      <c r="I105" s="19"/>
      <c r="J105" s="19"/>
      <c r="K105" s="19"/>
      <c r="L105" s="19"/>
      <c r="M105" s="19"/>
      <c r="N105" s="19"/>
      <c r="O105" s="19"/>
      <c r="P105" s="19"/>
      <c r="Q105" s="44"/>
    </row>
    <row r="106" spans="2:17" ht="50.1" customHeight="1">
      <c r="B106" s="19"/>
      <c r="C106" s="19"/>
      <c r="D106" s="19"/>
      <c r="E106" s="19"/>
      <c r="F106" s="42"/>
      <c r="G106" s="42"/>
      <c r="H106" s="19"/>
      <c r="I106" s="19"/>
      <c r="J106" s="19"/>
      <c r="K106" s="19"/>
      <c r="L106" s="19"/>
      <c r="M106" s="19"/>
      <c r="N106" s="19"/>
      <c r="O106" s="19"/>
      <c r="P106" s="19"/>
      <c r="Q106" s="44"/>
    </row>
    <row r="107" spans="2:17" ht="50.1" customHeight="1">
      <c r="B107" s="19"/>
      <c r="C107" s="19"/>
      <c r="D107" s="19"/>
      <c r="E107" s="19"/>
      <c r="F107" s="42"/>
      <c r="G107" s="42"/>
      <c r="H107" s="19"/>
      <c r="I107" s="19"/>
      <c r="J107" s="19"/>
      <c r="K107" s="19"/>
      <c r="L107" s="19"/>
      <c r="M107" s="19"/>
      <c r="N107" s="19"/>
      <c r="O107" s="19"/>
      <c r="P107" s="19"/>
      <c r="Q107" s="44"/>
    </row>
    <row r="108" spans="2:17" ht="50.1" customHeight="1">
      <c r="B108" s="19"/>
      <c r="C108" s="19"/>
      <c r="D108" s="19"/>
      <c r="E108" s="19"/>
      <c r="F108" s="42"/>
      <c r="G108" s="42"/>
      <c r="H108" s="19"/>
      <c r="I108" s="19"/>
      <c r="J108" s="19"/>
      <c r="K108" s="19"/>
      <c r="L108" s="19"/>
      <c r="M108" s="19"/>
      <c r="N108" s="19"/>
      <c r="O108" s="19"/>
      <c r="P108" s="19"/>
      <c r="Q108" s="44"/>
    </row>
    <row r="109" spans="2:17" ht="50.1" customHeight="1">
      <c r="B109" s="19"/>
      <c r="C109" s="19"/>
      <c r="D109" s="19"/>
      <c r="E109" s="19"/>
      <c r="F109" s="42"/>
      <c r="G109" s="42"/>
      <c r="H109" s="19"/>
      <c r="I109" s="19"/>
      <c r="J109" s="19"/>
      <c r="K109" s="19"/>
      <c r="L109" s="19"/>
      <c r="M109" s="19"/>
      <c r="N109" s="19"/>
      <c r="O109" s="19"/>
      <c r="P109" s="19"/>
      <c r="Q109" s="44"/>
    </row>
    <row r="110" spans="2:17" ht="50.1" customHeight="1">
      <c r="B110" s="19"/>
      <c r="C110" s="19"/>
      <c r="D110" s="19"/>
      <c r="E110" s="19"/>
      <c r="F110" s="42"/>
      <c r="G110" s="42"/>
      <c r="H110" s="19"/>
      <c r="I110" s="19"/>
      <c r="J110" s="19"/>
      <c r="K110" s="19"/>
      <c r="L110" s="19"/>
      <c r="M110" s="19"/>
      <c r="N110" s="19"/>
      <c r="O110" s="19"/>
      <c r="P110" s="19"/>
      <c r="Q110" s="44"/>
    </row>
    <row r="111" spans="2:17" ht="50.1" customHeight="1">
      <c r="B111" s="19"/>
      <c r="C111" s="19"/>
      <c r="D111" s="19"/>
      <c r="E111" s="19"/>
      <c r="F111" s="42"/>
      <c r="G111" s="42"/>
      <c r="H111" s="19"/>
      <c r="I111" s="19"/>
      <c r="J111" s="19"/>
      <c r="K111" s="19"/>
      <c r="L111" s="19"/>
      <c r="M111" s="19"/>
      <c r="N111" s="19"/>
      <c r="O111" s="19"/>
      <c r="P111" s="19"/>
      <c r="Q111" s="44"/>
    </row>
    <row r="112" spans="2:17" ht="50.1" customHeight="1">
      <c r="B112" s="19"/>
      <c r="C112" s="19"/>
      <c r="D112" s="19"/>
      <c r="E112" s="19"/>
      <c r="F112" s="42"/>
      <c r="G112" s="42"/>
      <c r="H112" s="19"/>
      <c r="I112" s="19"/>
      <c r="J112" s="19"/>
      <c r="K112" s="19"/>
      <c r="L112" s="19"/>
      <c r="M112" s="19"/>
      <c r="N112" s="19"/>
      <c r="O112" s="19"/>
      <c r="P112" s="19"/>
      <c r="Q112" s="44"/>
    </row>
    <row r="113" spans="2:17" ht="50.1" customHeight="1">
      <c r="B113" s="19"/>
      <c r="C113" s="19"/>
      <c r="D113" s="19"/>
      <c r="E113" s="19"/>
      <c r="F113" s="42"/>
      <c r="G113" s="42"/>
      <c r="H113" s="19"/>
      <c r="I113" s="19"/>
      <c r="J113" s="19"/>
      <c r="K113" s="19"/>
      <c r="L113" s="19"/>
      <c r="M113" s="19"/>
      <c r="N113" s="19"/>
      <c r="O113" s="19"/>
      <c r="P113" s="19"/>
      <c r="Q113" s="44"/>
    </row>
    <row r="114" spans="2:17" ht="50.1" customHeight="1">
      <c r="B114" s="19"/>
      <c r="C114" s="19"/>
      <c r="D114" s="19"/>
      <c r="E114" s="19"/>
      <c r="F114" s="42"/>
      <c r="G114" s="42"/>
      <c r="H114" s="19"/>
      <c r="I114" s="19"/>
      <c r="J114" s="19"/>
      <c r="K114" s="19"/>
      <c r="L114" s="19"/>
      <c r="M114" s="19"/>
      <c r="N114" s="19"/>
      <c r="O114" s="19"/>
      <c r="P114" s="19"/>
      <c r="Q114" s="44"/>
    </row>
    <row r="115" spans="2:17" ht="50.1" customHeight="1">
      <c r="B115" s="19"/>
      <c r="C115" s="19"/>
      <c r="D115" s="19"/>
      <c r="E115" s="19"/>
      <c r="F115" s="42"/>
      <c r="G115" s="42"/>
      <c r="H115" s="19"/>
      <c r="I115" s="19"/>
      <c r="J115" s="19"/>
      <c r="K115" s="19"/>
      <c r="L115" s="19"/>
      <c r="M115" s="19"/>
      <c r="N115" s="19"/>
      <c r="O115" s="19"/>
      <c r="P115" s="19"/>
      <c r="Q115" s="44"/>
    </row>
    <row r="116" spans="2:17" ht="50.1" customHeight="1">
      <c r="B116" s="19"/>
      <c r="C116" s="19"/>
      <c r="D116" s="19"/>
      <c r="E116" s="19"/>
      <c r="F116" s="42"/>
      <c r="G116" s="42"/>
      <c r="H116" s="19"/>
      <c r="I116" s="19"/>
      <c r="J116" s="19"/>
      <c r="K116" s="19"/>
      <c r="L116" s="19"/>
      <c r="M116" s="19"/>
      <c r="N116" s="19"/>
      <c r="O116" s="19"/>
      <c r="P116" s="19"/>
      <c r="Q116" s="44"/>
    </row>
    <row r="117" spans="2:17" ht="50.1" customHeight="1">
      <c r="B117" s="19"/>
      <c r="C117" s="19"/>
      <c r="D117" s="19"/>
      <c r="E117" s="19"/>
      <c r="F117" s="42"/>
      <c r="G117" s="42"/>
      <c r="H117" s="19"/>
      <c r="I117" s="19"/>
      <c r="J117" s="19"/>
      <c r="K117" s="19"/>
      <c r="L117" s="19"/>
      <c r="M117" s="19"/>
      <c r="N117" s="19"/>
      <c r="O117" s="19"/>
      <c r="P117" s="19"/>
      <c r="Q117" s="44"/>
    </row>
    <row r="118" spans="2:17" ht="50.1" customHeight="1">
      <c r="B118" s="19"/>
      <c r="C118" s="19"/>
      <c r="D118" s="19"/>
      <c r="E118" s="19"/>
      <c r="F118" s="42"/>
      <c r="G118" s="42"/>
      <c r="H118" s="19"/>
      <c r="I118" s="19"/>
      <c r="J118" s="19"/>
      <c r="K118" s="19"/>
      <c r="L118" s="19"/>
      <c r="M118" s="19"/>
      <c r="N118" s="19"/>
      <c r="O118" s="19"/>
      <c r="P118" s="19"/>
      <c r="Q118" s="44"/>
    </row>
    <row r="119" spans="2:17" ht="50.1" customHeight="1">
      <c r="B119" s="19"/>
      <c r="C119" s="19"/>
      <c r="D119" s="19"/>
      <c r="E119" s="19"/>
      <c r="F119" s="42"/>
      <c r="G119" s="42"/>
      <c r="H119" s="19"/>
      <c r="I119" s="19"/>
      <c r="J119" s="19"/>
      <c r="K119" s="19"/>
      <c r="L119" s="19"/>
      <c r="M119" s="19"/>
      <c r="N119" s="19"/>
      <c r="O119" s="19"/>
      <c r="P119" s="19"/>
      <c r="Q119" s="44"/>
    </row>
    <row r="120" spans="2:17" ht="50.1" customHeight="1">
      <c r="B120" s="19"/>
      <c r="C120" s="19"/>
      <c r="D120" s="19"/>
      <c r="E120" s="19"/>
      <c r="F120" s="42"/>
      <c r="G120" s="42"/>
      <c r="H120" s="19"/>
      <c r="I120" s="19"/>
      <c r="J120" s="19"/>
      <c r="K120" s="19"/>
      <c r="L120" s="19"/>
      <c r="M120" s="19"/>
      <c r="N120" s="19"/>
      <c r="O120" s="19"/>
      <c r="P120" s="19"/>
      <c r="Q120" s="44"/>
    </row>
    <row r="121" spans="2:17" ht="50.1" customHeight="1">
      <c r="B121" s="19"/>
      <c r="C121" s="19"/>
      <c r="D121" s="19"/>
      <c r="E121" s="19"/>
      <c r="F121" s="42"/>
      <c r="G121" s="42"/>
      <c r="H121" s="19"/>
      <c r="I121" s="19"/>
      <c r="J121" s="19"/>
      <c r="K121" s="19"/>
      <c r="L121" s="19"/>
      <c r="M121" s="19"/>
      <c r="N121" s="19"/>
      <c r="O121" s="19"/>
      <c r="P121" s="19"/>
      <c r="Q121" s="44"/>
    </row>
    <row r="122" spans="2:17" ht="50.1" customHeight="1">
      <c r="B122" s="19"/>
      <c r="C122" s="19"/>
      <c r="D122" s="19"/>
      <c r="E122" s="19"/>
      <c r="F122" s="42"/>
      <c r="G122" s="42"/>
      <c r="H122" s="19"/>
      <c r="I122" s="19"/>
      <c r="J122" s="19"/>
      <c r="K122" s="19"/>
      <c r="L122" s="19"/>
      <c r="M122" s="19"/>
      <c r="N122" s="19"/>
      <c r="O122" s="19"/>
      <c r="P122" s="19"/>
      <c r="Q122" s="44"/>
    </row>
    <row r="123" spans="2:17" ht="50.1" customHeight="1">
      <c r="B123" s="19"/>
      <c r="C123" s="19"/>
      <c r="D123" s="19"/>
      <c r="E123" s="19"/>
      <c r="F123" s="42"/>
      <c r="G123" s="42"/>
      <c r="H123" s="19"/>
      <c r="I123" s="19"/>
      <c r="J123" s="19"/>
      <c r="K123" s="19"/>
      <c r="L123" s="19"/>
      <c r="M123" s="19"/>
      <c r="N123" s="19"/>
      <c r="O123" s="19"/>
      <c r="P123" s="19"/>
      <c r="Q123" s="44"/>
    </row>
    <row r="124" spans="2:17" ht="50.1" customHeight="1">
      <c r="B124" s="19"/>
      <c r="C124" s="19"/>
      <c r="D124" s="19"/>
      <c r="E124" s="19"/>
      <c r="F124" s="42"/>
      <c r="G124" s="42"/>
      <c r="H124" s="19"/>
      <c r="I124" s="19"/>
      <c r="J124" s="19"/>
      <c r="K124" s="19"/>
      <c r="L124" s="19"/>
      <c r="M124" s="19"/>
      <c r="N124" s="19"/>
      <c r="O124" s="19"/>
      <c r="P124" s="19"/>
      <c r="Q124" s="44"/>
    </row>
    <row r="125" spans="2:17" ht="50.1" customHeight="1">
      <c r="B125" s="19"/>
      <c r="C125" s="19"/>
      <c r="D125" s="19"/>
      <c r="E125" s="19"/>
      <c r="F125" s="42"/>
      <c r="G125" s="42"/>
      <c r="H125" s="19"/>
      <c r="I125" s="19"/>
      <c r="J125" s="19"/>
      <c r="K125" s="19"/>
      <c r="L125" s="19"/>
      <c r="M125" s="19"/>
      <c r="N125" s="19"/>
      <c r="O125" s="19"/>
      <c r="P125" s="19"/>
      <c r="Q125" s="44"/>
    </row>
    <row r="126" spans="2:17" ht="50.1" customHeight="1">
      <c r="B126" s="19"/>
      <c r="C126" s="19"/>
      <c r="D126" s="19"/>
      <c r="E126" s="19"/>
      <c r="F126" s="42"/>
      <c r="G126" s="42"/>
      <c r="H126" s="19"/>
      <c r="I126" s="19"/>
      <c r="J126" s="19"/>
      <c r="K126" s="19"/>
      <c r="L126" s="19"/>
      <c r="M126" s="19"/>
      <c r="N126" s="19"/>
      <c r="O126" s="19"/>
      <c r="P126" s="19"/>
      <c r="Q126" s="44"/>
    </row>
    <row r="127" spans="2:17" ht="50.1" customHeight="1">
      <c r="B127" s="19"/>
      <c r="C127" s="19"/>
      <c r="D127" s="19"/>
      <c r="E127" s="19"/>
      <c r="F127" s="42"/>
      <c r="G127" s="42"/>
      <c r="H127" s="19"/>
      <c r="I127" s="19"/>
      <c r="J127" s="19"/>
      <c r="K127" s="19"/>
      <c r="L127" s="19"/>
      <c r="M127" s="19"/>
      <c r="N127" s="19"/>
      <c r="O127" s="19"/>
      <c r="P127" s="19"/>
      <c r="Q127" s="44"/>
    </row>
    <row r="128" spans="2:17" ht="50.1" customHeight="1">
      <c r="B128" s="19"/>
      <c r="C128" s="19"/>
      <c r="D128" s="19"/>
      <c r="E128" s="19"/>
      <c r="F128" s="42"/>
      <c r="G128" s="42"/>
      <c r="H128" s="19"/>
      <c r="I128" s="19"/>
      <c r="J128" s="19"/>
      <c r="K128" s="19"/>
      <c r="L128" s="19"/>
      <c r="M128" s="19"/>
      <c r="N128" s="19"/>
      <c r="O128" s="19"/>
      <c r="P128" s="19"/>
      <c r="Q128" s="44"/>
    </row>
    <row r="129" spans="2:18" ht="50.1" customHeight="1">
      <c r="B129" s="19"/>
      <c r="C129" s="19"/>
      <c r="D129" s="19"/>
      <c r="E129" s="19"/>
      <c r="F129" s="42"/>
      <c r="G129" s="42"/>
      <c r="H129" s="19"/>
      <c r="I129" s="19"/>
      <c r="J129" s="19"/>
      <c r="K129" s="19"/>
      <c r="L129" s="19"/>
      <c r="M129" s="19"/>
      <c r="N129" s="19"/>
      <c r="O129" s="19"/>
      <c r="P129" s="19"/>
      <c r="Q129" s="44"/>
    </row>
    <row r="130" spans="2:18" ht="50.1" customHeight="1">
      <c r="B130" s="19"/>
      <c r="C130" s="19"/>
      <c r="D130" s="19"/>
      <c r="E130" s="19"/>
      <c r="F130" s="42"/>
      <c r="G130" s="42"/>
      <c r="H130" s="19"/>
      <c r="I130" s="19"/>
      <c r="J130" s="19"/>
      <c r="K130" s="19"/>
      <c r="L130" s="19"/>
      <c r="M130" s="19"/>
      <c r="N130" s="19"/>
      <c r="O130" s="19"/>
      <c r="P130" s="19"/>
      <c r="Q130" s="44"/>
    </row>
    <row r="131" spans="2:18" ht="50.1" customHeight="1">
      <c r="B131" s="19"/>
      <c r="C131" s="19"/>
      <c r="D131" s="19"/>
      <c r="E131" s="19"/>
      <c r="F131" s="42"/>
      <c r="G131" s="42"/>
      <c r="H131" s="19"/>
      <c r="I131" s="19"/>
      <c r="J131" s="19"/>
      <c r="K131" s="19"/>
      <c r="L131" s="19"/>
      <c r="M131" s="19"/>
      <c r="N131" s="19"/>
      <c r="O131" s="19"/>
      <c r="P131" s="19"/>
      <c r="Q131" s="44"/>
    </row>
    <row r="132" spans="2:18" ht="50.1" customHeight="1">
      <c r="B132" s="19"/>
      <c r="C132" s="19"/>
      <c r="D132" s="19"/>
      <c r="E132" s="19"/>
      <c r="F132" s="42"/>
      <c r="G132" s="42"/>
      <c r="H132" s="19"/>
      <c r="I132" s="19"/>
      <c r="J132" s="19"/>
      <c r="K132" s="19"/>
      <c r="L132" s="19"/>
      <c r="M132" s="19"/>
      <c r="N132" s="19"/>
      <c r="O132" s="19"/>
      <c r="P132" s="19"/>
      <c r="Q132" s="44"/>
    </row>
    <row r="133" spans="2:18" ht="50.1" customHeight="1">
      <c r="B133" s="19"/>
      <c r="C133" s="19"/>
      <c r="D133" s="19"/>
      <c r="E133" s="19"/>
      <c r="F133" s="42"/>
      <c r="G133" s="42"/>
      <c r="H133" s="19"/>
      <c r="I133" s="19"/>
      <c r="J133" s="19"/>
      <c r="K133" s="19"/>
      <c r="L133" s="19"/>
      <c r="M133" s="19"/>
      <c r="N133" s="19"/>
      <c r="O133" s="19"/>
      <c r="P133" s="19"/>
      <c r="Q133" s="44"/>
    </row>
    <row r="134" spans="2:18" ht="50.1" customHeight="1">
      <c r="B134" s="19"/>
      <c r="C134" s="19"/>
      <c r="D134" s="19"/>
      <c r="E134" s="19"/>
      <c r="F134" s="42"/>
      <c r="G134" s="42"/>
      <c r="H134" s="19"/>
      <c r="I134" s="19"/>
      <c r="J134" s="19"/>
      <c r="K134" s="19"/>
      <c r="L134" s="19"/>
      <c r="M134" s="19"/>
      <c r="N134" s="19"/>
      <c r="O134" s="19"/>
      <c r="P134" s="19"/>
      <c r="Q134" s="44"/>
    </row>
    <row r="135" spans="2:18" ht="50.1" customHeight="1">
      <c r="B135" s="19"/>
      <c r="C135" s="19"/>
      <c r="D135" s="19"/>
      <c r="E135" s="19"/>
      <c r="F135" s="42"/>
      <c r="G135" s="42"/>
      <c r="H135" s="19"/>
      <c r="I135" s="19"/>
      <c r="J135" s="19"/>
      <c r="K135" s="19"/>
      <c r="L135" s="19"/>
      <c r="M135" s="19"/>
      <c r="N135" s="19"/>
      <c r="O135" s="19"/>
      <c r="P135" s="19"/>
      <c r="Q135" s="44"/>
    </row>
    <row r="136" spans="2:18" ht="50.1" customHeight="1">
      <c r="B136" s="19"/>
      <c r="C136" s="19"/>
      <c r="D136" s="19"/>
      <c r="E136" s="19"/>
      <c r="F136" s="42"/>
      <c r="G136" s="42"/>
      <c r="H136" s="19"/>
      <c r="I136" s="19"/>
      <c r="J136" s="19"/>
      <c r="K136" s="19"/>
      <c r="L136" s="19"/>
      <c r="M136" s="19"/>
      <c r="N136" s="19"/>
      <c r="O136" s="19"/>
      <c r="P136" s="19"/>
      <c r="Q136" s="44"/>
    </row>
    <row r="137" spans="2:18" ht="50.1" customHeight="1">
      <c r="B137" s="19"/>
      <c r="C137" s="19"/>
      <c r="D137" s="19"/>
      <c r="E137" s="19"/>
      <c r="F137" s="19"/>
      <c r="G137" s="19"/>
      <c r="H137" s="19"/>
      <c r="I137" s="19"/>
      <c r="J137" s="19"/>
      <c r="K137" s="19"/>
      <c r="L137" s="19"/>
      <c r="M137" s="19"/>
      <c r="N137" s="19"/>
      <c r="O137" s="19"/>
      <c r="P137" s="19"/>
      <c r="Q137" s="44"/>
    </row>
    <row r="138" spans="2:18" ht="50.1" customHeight="1">
      <c r="B138" s="19"/>
      <c r="C138" s="19"/>
      <c r="D138" s="19"/>
      <c r="E138" s="19"/>
      <c r="F138" s="19"/>
      <c r="G138" s="19"/>
      <c r="H138" s="19"/>
      <c r="I138" s="19"/>
      <c r="J138" s="19"/>
      <c r="K138" s="19"/>
      <c r="L138" s="19"/>
      <c r="M138" s="19"/>
      <c r="N138" s="19"/>
      <c r="O138" s="19"/>
      <c r="P138" s="19"/>
      <c r="Q138" s="44"/>
    </row>
    <row r="139" spans="2:18" ht="23.45" customHeight="1">
      <c r="B139" s="4"/>
      <c r="C139" s="4"/>
      <c r="D139" s="4"/>
      <c r="E139" s="4"/>
      <c r="F139" s="4"/>
      <c r="G139" s="4"/>
      <c r="H139" s="4"/>
      <c r="I139" s="47"/>
      <c r="J139" s="47"/>
      <c r="K139" s="47"/>
      <c r="L139" s="47"/>
      <c r="M139" s="47"/>
      <c r="N139" s="47"/>
      <c r="O139" s="47"/>
      <c r="P139" s="47"/>
      <c r="Q139" s="2"/>
      <c r="R139" s="2"/>
    </row>
    <row r="140" spans="2:18" ht="23.45" customHeight="1">
      <c r="B140" s="4"/>
      <c r="C140" s="4"/>
      <c r="D140" s="4"/>
      <c r="E140" s="4"/>
      <c r="F140" s="4"/>
      <c r="G140" s="4"/>
      <c r="H140" s="4"/>
      <c r="I140" s="47"/>
      <c r="J140" s="47"/>
      <c r="K140" s="47"/>
      <c r="L140" s="47"/>
      <c r="M140" s="47"/>
      <c r="N140" s="47"/>
      <c r="O140" s="47"/>
      <c r="P140" s="47"/>
      <c r="Q140" s="2"/>
      <c r="R140" s="2"/>
    </row>
    <row r="141" spans="2:18" ht="23.45" customHeight="1">
      <c r="B141" s="4"/>
      <c r="C141" s="4"/>
      <c r="D141" s="4"/>
      <c r="E141" s="4"/>
      <c r="F141" s="4"/>
      <c r="G141" s="4"/>
      <c r="H141" s="4"/>
      <c r="I141" s="47"/>
      <c r="J141" s="47"/>
      <c r="K141" s="47"/>
      <c r="L141" s="47"/>
      <c r="M141" s="47"/>
      <c r="N141" s="47"/>
      <c r="O141" s="47"/>
      <c r="P141" s="47"/>
      <c r="Q141" s="2"/>
      <c r="R141" s="2"/>
    </row>
    <row r="142" spans="2:18" ht="23.45" customHeight="1">
      <c r="B142" s="4"/>
      <c r="C142" s="4"/>
      <c r="D142" s="4"/>
      <c r="E142" s="4"/>
      <c r="F142" s="4"/>
      <c r="G142" s="4"/>
      <c r="H142" s="4"/>
      <c r="I142" s="47"/>
      <c r="J142" s="47"/>
      <c r="K142" s="47"/>
      <c r="L142" s="47"/>
      <c r="M142" s="47"/>
      <c r="N142" s="47"/>
      <c r="O142" s="47"/>
      <c r="P142" s="47"/>
      <c r="Q142" s="2"/>
      <c r="R142" s="2"/>
    </row>
    <row r="143" spans="2:18" ht="23.45" customHeight="1">
      <c r="B143" s="4"/>
      <c r="C143" s="4"/>
      <c r="D143" s="4"/>
      <c r="E143" s="4"/>
      <c r="F143" s="4"/>
      <c r="G143" s="4"/>
      <c r="H143" s="4"/>
      <c r="I143" s="47"/>
      <c r="J143" s="47"/>
      <c r="K143" s="47"/>
      <c r="L143" s="47"/>
      <c r="M143" s="47"/>
      <c r="N143" s="47"/>
      <c r="O143" s="47"/>
      <c r="P143" s="2"/>
      <c r="Q143" s="2"/>
      <c r="R143" s="2"/>
    </row>
    <row r="144" spans="2:18" ht="23.45" customHeight="1">
      <c r="B144" s="4"/>
      <c r="C144" s="4"/>
      <c r="D144" s="4"/>
      <c r="E144" s="4"/>
      <c r="F144" s="4"/>
      <c r="G144" s="4"/>
      <c r="H144" s="4"/>
      <c r="I144" s="47"/>
      <c r="J144" s="47"/>
      <c r="K144" s="47"/>
      <c r="L144" s="47"/>
      <c r="M144" s="47"/>
      <c r="N144" s="47"/>
      <c r="O144" s="47"/>
      <c r="P144" s="2"/>
      <c r="Q144" s="2"/>
      <c r="R144" s="2"/>
    </row>
    <row r="145" spans="2:18" ht="23.45" customHeight="1">
      <c r="B145" s="6"/>
      <c r="C145" s="6"/>
      <c r="D145" s="6"/>
      <c r="E145" s="6"/>
      <c r="F145" s="6"/>
      <c r="G145" s="6"/>
      <c r="H145" s="6"/>
      <c r="I145" s="2"/>
      <c r="J145" s="2"/>
      <c r="K145" s="2"/>
      <c r="L145" s="2"/>
      <c r="M145" s="2"/>
      <c r="N145" s="2"/>
      <c r="O145" s="2"/>
      <c r="P145" s="2"/>
      <c r="Q145" s="2"/>
      <c r="R145" s="2"/>
    </row>
    <row r="146" spans="2:18" ht="23.45" customHeight="1">
      <c r="B146" s="6"/>
      <c r="C146" s="6"/>
      <c r="D146" s="6"/>
      <c r="E146" s="6"/>
      <c r="F146" s="6"/>
      <c r="G146" s="6"/>
      <c r="H146" s="6"/>
      <c r="I146" s="2"/>
      <c r="J146" s="2"/>
      <c r="K146" s="2"/>
      <c r="L146" s="2"/>
      <c r="M146" s="2"/>
      <c r="N146" s="2"/>
      <c r="O146" s="2"/>
      <c r="P146" s="2"/>
      <c r="Q146" s="2"/>
      <c r="R146" s="2"/>
    </row>
    <row r="147" spans="2:18" ht="23.45" customHeight="1">
      <c r="B147" s="6"/>
      <c r="C147" s="6"/>
      <c r="D147" s="6"/>
      <c r="E147" s="6"/>
      <c r="F147" s="6"/>
      <c r="G147" s="6"/>
      <c r="H147" s="6"/>
      <c r="I147" s="2"/>
      <c r="J147" s="2"/>
      <c r="K147" s="2"/>
      <c r="L147" s="2"/>
      <c r="M147" s="2"/>
      <c r="N147" s="2"/>
      <c r="O147" s="2"/>
      <c r="P147" s="2"/>
      <c r="Q147" s="2"/>
      <c r="R147" s="2"/>
    </row>
    <row r="148" spans="2:18" ht="23.45" customHeight="1">
      <c r="B148" s="6"/>
      <c r="C148" s="6"/>
      <c r="D148" s="6"/>
      <c r="E148" s="6"/>
      <c r="F148" s="6"/>
      <c r="G148" s="6"/>
      <c r="H148" s="6"/>
      <c r="I148" s="2"/>
      <c r="J148" s="2"/>
      <c r="K148" s="2"/>
      <c r="L148" s="2"/>
      <c r="M148" s="2"/>
      <c r="N148" s="2"/>
      <c r="O148" s="2"/>
      <c r="P148" s="2"/>
      <c r="Q148" s="2"/>
      <c r="R148" s="2"/>
    </row>
    <row r="149" spans="2:18" ht="23.45" customHeight="1">
      <c r="B149" s="6"/>
      <c r="C149" s="6"/>
      <c r="D149" s="6"/>
      <c r="E149" s="6"/>
      <c r="F149" s="6"/>
      <c r="G149" s="6"/>
      <c r="H149" s="6"/>
      <c r="I149" s="2"/>
      <c r="J149" s="2"/>
      <c r="K149" s="2"/>
      <c r="L149" s="2"/>
      <c r="M149" s="2"/>
      <c r="N149" s="2"/>
      <c r="O149" s="2"/>
      <c r="P149" s="2"/>
      <c r="Q149" s="2"/>
      <c r="R149" s="2"/>
    </row>
    <row r="150" spans="2:18" ht="23.45" customHeight="1">
      <c r="B150" s="6"/>
      <c r="C150" s="6"/>
      <c r="D150" s="6"/>
      <c r="E150" s="6"/>
      <c r="F150" s="6"/>
      <c r="G150" s="6"/>
      <c r="H150" s="6"/>
      <c r="I150" s="2"/>
      <c r="J150" s="2"/>
      <c r="K150" s="2"/>
      <c r="L150" s="2"/>
      <c r="M150" s="2"/>
      <c r="N150" s="2"/>
      <c r="O150" s="2"/>
      <c r="P150" s="2"/>
      <c r="Q150" s="2"/>
      <c r="R150" s="2"/>
    </row>
    <row r="151" spans="2:18" ht="23.45" customHeight="1">
      <c r="B151" s="6"/>
      <c r="C151" s="6"/>
      <c r="D151" s="6"/>
      <c r="E151" s="6"/>
      <c r="F151" s="6"/>
      <c r="G151" s="6"/>
      <c r="H151" s="6"/>
      <c r="I151" s="2"/>
      <c r="J151" s="2"/>
      <c r="K151" s="2"/>
      <c r="L151" s="2"/>
      <c r="M151" s="2"/>
      <c r="N151" s="2"/>
      <c r="O151" s="2"/>
      <c r="P151" s="2"/>
      <c r="Q151" s="2"/>
      <c r="R151" s="2"/>
    </row>
    <row r="152" spans="2:18" ht="23.45" customHeight="1">
      <c r="B152" s="6"/>
      <c r="C152" s="6"/>
      <c r="D152" s="6"/>
      <c r="E152" s="6"/>
      <c r="F152" s="6"/>
      <c r="G152" s="6"/>
      <c r="H152" s="6"/>
      <c r="I152" s="2"/>
      <c r="J152" s="2"/>
      <c r="K152" s="2"/>
      <c r="L152" s="2"/>
      <c r="M152" s="2"/>
      <c r="N152" s="2"/>
      <c r="O152" s="2"/>
      <c r="P152" s="2"/>
      <c r="Q152" s="2"/>
      <c r="R152" s="2"/>
    </row>
    <row r="153" spans="2:18" ht="23.45" customHeight="1">
      <c r="B153" s="6"/>
      <c r="C153" s="6"/>
      <c r="D153" s="6"/>
      <c r="E153" s="6"/>
      <c r="F153" s="6"/>
      <c r="G153" s="6"/>
      <c r="H153" s="6"/>
      <c r="I153" s="2"/>
      <c r="J153" s="2"/>
      <c r="K153" s="2"/>
      <c r="L153" s="2"/>
      <c r="M153" s="2"/>
      <c r="N153" s="2"/>
      <c r="O153" s="2"/>
      <c r="P153" s="2"/>
      <c r="Q153" s="2"/>
      <c r="R153" s="2"/>
    </row>
    <row r="154" spans="2:18" ht="23.45" customHeight="1">
      <c r="B154" s="6"/>
      <c r="C154" s="6"/>
      <c r="D154" s="6"/>
      <c r="E154" s="6"/>
      <c r="F154" s="6"/>
      <c r="G154" s="6"/>
      <c r="H154" s="6"/>
      <c r="I154" s="2"/>
      <c r="J154" s="2"/>
      <c r="K154" s="2"/>
      <c r="L154" s="2"/>
      <c r="M154" s="2"/>
      <c r="N154" s="2"/>
      <c r="O154" s="2"/>
      <c r="P154" s="2"/>
      <c r="Q154" s="2"/>
      <c r="R154" s="2"/>
    </row>
    <row r="155" spans="2:18" ht="23.45" customHeight="1">
      <c r="B155" s="6"/>
      <c r="C155" s="6"/>
      <c r="D155" s="6"/>
      <c r="E155" s="6"/>
      <c r="F155" s="6"/>
      <c r="G155" s="6"/>
      <c r="H155" s="6"/>
      <c r="I155" s="2"/>
      <c r="J155" s="2"/>
      <c r="K155" s="2"/>
      <c r="L155" s="2"/>
      <c r="M155" s="2"/>
      <c r="N155" s="2"/>
      <c r="O155" s="2"/>
      <c r="P155" s="2"/>
      <c r="Q155" s="2"/>
      <c r="R155" s="2"/>
    </row>
    <row r="156" spans="2:18" ht="23.45" customHeight="1">
      <c r="B156" s="6"/>
      <c r="C156" s="6"/>
      <c r="D156" s="6"/>
      <c r="E156" s="6"/>
      <c r="F156" s="6"/>
      <c r="G156" s="6"/>
      <c r="H156" s="6"/>
      <c r="I156" s="2"/>
      <c r="J156" s="2"/>
      <c r="K156" s="2"/>
      <c r="L156" s="2"/>
      <c r="M156" s="2"/>
      <c r="N156" s="2"/>
      <c r="O156" s="2"/>
      <c r="P156" s="2"/>
      <c r="Q156" s="2"/>
      <c r="R156" s="2"/>
    </row>
    <row r="157" spans="2:18" ht="23.45" customHeight="1">
      <c r="B157" s="6"/>
      <c r="C157" s="6"/>
      <c r="D157" s="6"/>
      <c r="E157" s="6"/>
      <c r="F157" s="6"/>
      <c r="G157" s="6"/>
      <c r="H157" s="6"/>
      <c r="I157" s="2"/>
      <c r="J157" s="2"/>
      <c r="K157" s="2"/>
      <c r="L157" s="2"/>
      <c r="M157" s="2"/>
      <c r="N157" s="2"/>
      <c r="O157" s="2"/>
      <c r="P157" s="2"/>
      <c r="Q157" s="2"/>
      <c r="R157" s="2"/>
    </row>
    <row r="158" spans="2:18" ht="23.45" customHeight="1">
      <c r="B158" s="6"/>
      <c r="C158" s="6"/>
      <c r="D158" s="6"/>
      <c r="E158" s="6"/>
      <c r="F158" s="6"/>
      <c r="G158" s="6"/>
      <c r="H158" s="6"/>
      <c r="I158" s="2"/>
      <c r="J158" s="2"/>
      <c r="K158" s="2"/>
      <c r="L158" s="2"/>
      <c r="M158" s="2"/>
      <c r="N158" s="2"/>
      <c r="O158" s="2"/>
      <c r="P158" s="2"/>
      <c r="Q158" s="2"/>
      <c r="R158" s="2"/>
    </row>
    <row r="159" spans="2:18" ht="23.45" customHeight="1">
      <c r="B159" s="6"/>
      <c r="C159" s="6"/>
      <c r="D159" s="6"/>
      <c r="E159" s="6"/>
      <c r="F159" s="6"/>
      <c r="G159" s="6"/>
      <c r="H159" s="6"/>
      <c r="I159" s="2"/>
      <c r="J159" s="2"/>
      <c r="K159" s="2"/>
      <c r="L159" s="2"/>
      <c r="M159" s="2"/>
      <c r="N159" s="2"/>
      <c r="O159" s="2"/>
      <c r="P159" s="2"/>
      <c r="Q159" s="2"/>
      <c r="R159" s="2"/>
    </row>
    <row r="160" spans="2:18" ht="23.45" customHeight="1">
      <c r="B160" s="6"/>
      <c r="C160" s="6"/>
      <c r="D160" s="6"/>
      <c r="E160" s="6"/>
      <c r="F160" s="6"/>
      <c r="G160" s="6"/>
      <c r="H160" s="6"/>
      <c r="I160" s="2"/>
      <c r="J160" s="2"/>
      <c r="K160" s="2"/>
      <c r="L160" s="2"/>
      <c r="M160" s="2"/>
      <c r="N160" s="2"/>
      <c r="O160" s="2"/>
      <c r="P160" s="2"/>
      <c r="Q160" s="2"/>
      <c r="R160" s="2"/>
    </row>
    <row r="161" spans="2:18" ht="23.45" customHeight="1">
      <c r="B161" s="6"/>
      <c r="C161" s="6"/>
      <c r="D161" s="6"/>
      <c r="E161" s="6"/>
      <c r="F161" s="6"/>
      <c r="G161" s="6"/>
      <c r="H161" s="6"/>
      <c r="I161" s="2"/>
      <c r="J161" s="2"/>
      <c r="K161" s="2"/>
      <c r="L161" s="2"/>
      <c r="M161" s="2"/>
      <c r="N161" s="2"/>
      <c r="O161" s="2"/>
      <c r="P161" s="2"/>
      <c r="Q161" s="2"/>
      <c r="R161" s="2"/>
    </row>
    <row r="162" spans="2:18" ht="23.45" customHeight="1">
      <c r="B162" s="6"/>
      <c r="C162" s="6"/>
      <c r="D162" s="6"/>
      <c r="E162" s="6"/>
      <c r="F162" s="6"/>
      <c r="G162" s="6"/>
      <c r="H162" s="6"/>
      <c r="I162" s="2"/>
      <c r="J162" s="2"/>
      <c r="K162" s="2"/>
      <c r="L162" s="2"/>
      <c r="M162" s="2"/>
      <c r="N162" s="2"/>
      <c r="O162" s="2"/>
      <c r="P162" s="2"/>
      <c r="Q162" s="2"/>
      <c r="R162" s="2"/>
    </row>
    <row r="163" spans="2:18" ht="23.45" customHeight="1">
      <c r="B163" s="6"/>
      <c r="C163" s="6"/>
      <c r="D163" s="6"/>
      <c r="E163" s="6"/>
      <c r="F163" s="6"/>
      <c r="G163" s="6"/>
      <c r="H163" s="6"/>
      <c r="I163" s="2"/>
      <c r="J163" s="2"/>
      <c r="K163" s="2"/>
      <c r="L163" s="2"/>
      <c r="M163" s="2"/>
      <c r="N163" s="2"/>
      <c r="O163" s="2"/>
      <c r="P163" s="2"/>
      <c r="Q163" s="2"/>
      <c r="R163" s="2"/>
    </row>
    <row r="164" spans="2:18" ht="23.45" customHeight="1">
      <c r="B164" s="6"/>
      <c r="C164" s="6"/>
      <c r="D164" s="6"/>
      <c r="E164" s="6"/>
      <c r="F164" s="6"/>
      <c r="G164" s="6"/>
      <c r="H164" s="6"/>
      <c r="I164" s="2"/>
      <c r="J164" s="2"/>
      <c r="K164" s="2"/>
      <c r="L164" s="2"/>
      <c r="M164" s="2"/>
      <c r="N164" s="2"/>
      <c r="O164" s="2"/>
      <c r="P164" s="2"/>
      <c r="Q164" s="2"/>
      <c r="R164" s="2"/>
    </row>
    <row r="165" spans="2:18" ht="23.45" customHeight="1">
      <c r="B165" s="6"/>
      <c r="C165" s="6"/>
      <c r="D165" s="6"/>
      <c r="E165" s="6"/>
      <c r="F165" s="6"/>
      <c r="G165" s="6"/>
      <c r="H165" s="6"/>
      <c r="I165" s="2"/>
      <c r="J165" s="2"/>
      <c r="K165" s="2"/>
      <c r="L165" s="2"/>
      <c r="M165" s="2"/>
      <c r="N165" s="2"/>
      <c r="O165" s="2"/>
      <c r="P165" s="2"/>
      <c r="Q165" s="2"/>
      <c r="R165" s="2"/>
    </row>
    <row r="166" spans="2:18" ht="23.45" customHeight="1">
      <c r="B166" s="6"/>
      <c r="C166" s="6"/>
      <c r="D166" s="6"/>
      <c r="E166" s="6"/>
      <c r="F166" s="6"/>
      <c r="G166" s="6"/>
      <c r="H166" s="6"/>
      <c r="I166" s="2"/>
      <c r="J166" s="2"/>
      <c r="K166" s="2"/>
      <c r="L166" s="2"/>
      <c r="M166" s="2"/>
      <c r="N166" s="2"/>
      <c r="O166" s="2"/>
      <c r="P166" s="2"/>
      <c r="Q166" s="2"/>
      <c r="R166" s="2"/>
    </row>
    <row r="167" spans="2:18" ht="23.45" customHeight="1">
      <c r="B167" s="6"/>
      <c r="C167" s="6"/>
      <c r="D167" s="6"/>
      <c r="E167" s="6"/>
      <c r="F167" s="6"/>
      <c r="G167" s="6"/>
      <c r="H167" s="6"/>
      <c r="I167" s="2"/>
      <c r="J167" s="2"/>
      <c r="K167" s="2"/>
      <c r="L167" s="2"/>
      <c r="M167" s="2"/>
      <c r="N167" s="2"/>
      <c r="O167" s="2"/>
      <c r="P167" s="2"/>
      <c r="Q167" s="2"/>
      <c r="R167" s="2"/>
    </row>
    <row r="168" spans="2:18" ht="23.45" customHeight="1">
      <c r="B168" s="6"/>
      <c r="C168" s="6"/>
      <c r="D168" s="6"/>
      <c r="E168" s="6"/>
      <c r="F168" s="6"/>
      <c r="G168" s="6"/>
      <c r="H168" s="6"/>
      <c r="I168" s="2"/>
      <c r="J168" s="2"/>
      <c r="K168" s="2"/>
      <c r="L168" s="2"/>
      <c r="M168" s="2"/>
      <c r="N168" s="2"/>
      <c r="O168" s="2"/>
      <c r="P168" s="2"/>
      <c r="Q168" s="2"/>
      <c r="R168" s="2"/>
    </row>
    <row r="169" spans="2:18" ht="23.45" customHeight="1">
      <c r="B169" s="6"/>
      <c r="C169" s="6"/>
      <c r="D169" s="6"/>
      <c r="E169" s="6"/>
      <c r="F169" s="6"/>
      <c r="G169" s="6"/>
      <c r="H169" s="6"/>
      <c r="I169" s="2"/>
      <c r="J169" s="2"/>
      <c r="K169" s="2"/>
      <c r="L169" s="2"/>
      <c r="M169" s="2"/>
      <c r="N169" s="2"/>
      <c r="O169" s="2"/>
      <c r="P169" s="2"/>
      <c r="Q169" s="2"/>
      <c r="R169" s="2"/>
    </row>
    <row r="170" spans="2:18" ht="23.45" customHeight="1">
      <c r="B170" s="6"/>
      <c r="C170" s="6"/>
      <c r="D170" s="6"/>
      <c r="E170" s="6"/>
      <c r="F170" s="6"/>
      <c r="G170" s="6"/>
      <c r="H170" s="6"/>
      <c r="I170" s="2"/>
      <c r="J170" s="2"/>
      <c r="K170" s="2"/>
      <c r="L170" s="2"/>
      <c r="M170" s="2"/>
      <c r="N170" s="2"/>
      <c r="O170" s="2"/>
      <c r="P170" s="2"/>
      <c r="Q170" s="2"/>
      <c r="R170" s="2"/>
    </row>
    <row r="171" spans="2:18" ht="23.45" customHeight="1">
      <c r="B171" s="6"/>
      <c r="C171" s="6"/>
      <c r="D171" s="6"/>
      <c r="E171" s="6"/>
      <c r="F171" s="6"/>
      <c r="G171" s="6"/>
      <c r="H171" s="6"/>
      <c r="I171" s="2"/>
      <c r="J171" s="2"/>
      <c r="K171" s="2"/>
      <c r="L171" s="2"/>
      <c r="M171" s="2"/>
      <c r="N171" s="2"/>
      <c r="O171" s="2"/>
      <c r="P171" s="2"/>
      <c r="Q171" s="2"/>
      <c r="R171" s="2"/>
    </row>
    <row r="172" spans="2:18" ht="23.45" customHeight="1">
      <c r="B172" s="6"/>
      <c r="C172" s="6"/>
      <c r="D172" s="6"/>
      <c r="E172" s="6"/>
      <c r="F172" s="6"/>
      <c r="G172" s="6"/>
      <c r="H172" s="6"/>
      <c r="I172" s="2"/>
      <c r="J172" s="2"/>
      <c r="K172" s="2"/>
      <c r="L172" s="2"/>
      <c r="M172" s="2"/>
      <c r="N172" s="2"/>
      <c r="O172" s="2"/>
      <c r="P172" s="2"/>
      <c r="Q172" s="2"/>
      <c r="R172" s="2"/>
    </row>
    <row r="173" spans="2:18" ht="23.45" customHeight="1">
      <c r="B173" s="6"/>
      <c r="C173" s="6"/>
      <c r="D173" s="6"/>
      <c r="E173" s="6"/>
      <c r="F173" s="6"/>
      <c r="G173" s="6"/>
      <c r="H173" s="6"/>
      <c r="I173" s="2"/>
      <c r="J173" s="2"/>
      <c r="K173" s="2"/>
      <c r="L173" s="2"/>
      <c r="M173" s="2"/>
      <c r="N173" s="2"/>
      <c r="O173" s="2"/>
      <c r="P173" s="2"/>
      <c r="Q173" s="2"/>
      <c r="R173" s="2"/>
    </row>
    <row r="174" spans="2:18" ht="23.45" customHeight="1">
      <c r="B174" s="6"/>
      <c r="C174" s="6"/>
      <c r="D174" s="6"/>
      <c r="E174" s="6"/>
      <c r="F174" s="6"/>
      <c r="G174" s="6"/>
      <c r="H174" s="6"/>
      <c r="I174" s="2"/>
      <c r="J174" s="2"/>
      <c r="K174" s="2"/>
      <c r="L174" s="2"/>
      <c r="M174" s="2"/>
      <c r="N174" s="2"/>
      <c r="O174" s="2"/>
      <c r="P174" s="2"/>
      <c r="Q174" s="2"/>
      <c r="R174" s="2"/>
    </row>
    <row r="175" spans="2:18" ht="23.45" customHeight="1">
      <c r="B175" s="6"/>
      <c r="C175" s="6"/>
      <c r="D175" s="6"/>
      <c r="E175" s="6"/>
      <c r="F175" s="6"/>
      <c r="G175" s="6"/>
      <c r="H175" s="6"/>
      <c r="I175" s="2"/>
      <c r="J175" s="2"/>
      <c r="K175" s="2"/>
      <c r="L175" s="2"/>
      <c r="M175" s="2"/>
      <c r="N175" s="2"/>
      <c r="O175" s="2"/>
      <c r="P175" s="2"/>
      <c r="Q175" s="2"/>
      <c r="R175" s="2"/>
    </row>
    <row r="176" spans="2:18" ht="23.45" customHeight="1">
      <c r="B176" s="6"/>
      <c r="C176" s="6"/>
      <c r="D176" s="6"/>
      <c r="E176" s="6"/>
      <c r="F176" s="6"/>
      <c r="G176" s="6"/>
      <c r="H176" s="6"/>
      <c r="I176" s="2"/>
      <c r="J176" s="2"/>
      <c r="K176" s="2"/>
      <c r="L176" s="2"/>
      <c r="M176" s="2"/>
      <c r="N176" s="2"/>
      <c r="O176" s="2"/>
      <c r="P176" s="2"/>
      <c r="Q176" s="2"/>
      <c r="R176" s="2"/>
    </row>
    <row r="177" spans="2:18" ht="23.45" customHeight="1">
      <c r="B177" s="6"/>
      <c r="C177" s="6"/>
      <c r="D177" s="6"/>
      <c r="E177" s="6"/>
      <c r="F177" s="6"/>
      <c r="G177" s="6"/>
      <c r="H177" s="6"/>
      <c r="I177" s="2"/>
      <c r="J177" s="2"/>
      <c r="K177" s="2"/>
      <c r="L177" s="2"/>
      <c r="M177" s="2"/>
      <c r="N177" s="2"/>
      <c r="O177" s="2"/>
      <c r="P177" s="2"/>
      <c r="Q177" s="2"/>
      <c r="R177" s="2"/>
    </row>
    <row r="178" spans="2:18" ht="23.45" customHeight="1">
      <c r="B178" s="6"/>
      <c r="C178" s="6"/>
      <c r="D178" s="6"/>
      <c r="E178" s="6"/>
      <c r="F178" s="6"/>
      <c r="G178" s="6"/>
      <c r="H178" s="6"/>
      <c r="I178" s="2"/>
      <c r="J178" s="2"/>
      <c r="K178" s="2"/>
      <c r="L178" s="2"/>
      <c r="M178" s="2"/>
      <c r="N178" s="2"/>
      <c r="O178" s="2"/>
      <c r="P178" s="2"/>
      <c r="Q178" s="2"/>
      <c r="R178" s="2"/>
    </row>
    <row r="179" spans="2:18" ht="23.45" customHeight="1">
      <c r="B179" s="6"/>
      <c r="C179" s="6"/>
      <c r="D179" s="6"/>
      <c r="E179" s="6"/>
      <c r="F179" s="6"/>
      <c r="G179" s="6"/>
      <c r="H179" s="6"/>
      <c r="I179" s="2"/>
      <c r="J179" s="2"/>
      <c r="K179" s="2"/>
      <c r="L179" s="2"/>
      <c r="M179" s="2"/>
      <c r="N179" s="2"/>
      <c r="O179" s="2"/>
      <c r="P179" s="2"/>
      <c r="Q179" s="2"/>
      <c r="R179" s="2"/>
    </row>
    <row r="180" spans="2:18" ht="23.45" customHeight="1">
      <c r="B180" s="6"/>
      <c r="C180" s="6"/>
      <c r="D180" s="6"/>
      <c r="E180" s="6"/>
      <c r="F180" s="6"/>
      <c r="G180" s="6"/>
      <c r="H180" s="6"/>
      <c r="I180" s="2"/>
      <c r="J180" s="2"/>
      <c r="K180" s="2"/>
      <c r="L180" s="2"/>
      <c r="M180" s="2"/>
      <c r="N180" s="2"/>
      <c r="O180" s="2"/>
      <c r="P180" s="2"/>
      <c r="Q180" s="2"/>
      <c r="R180" s="2"/>
    </row>
    <row r="181" spans="2:18" ht="23.45" customHeight="1">
      <c r="B181" s="6"/>
      <c r="C181" s="6"/>
      <c r="D181" s="6"/>
      <c r="E181" s="6"/>
      <c r="F181" s="6"/>
      <c r="G181" s="6"/>
      <c r="H181" s="6"/>
      <c r="I181" s="2"/>
      <c r="J181" s="2"/>
      <c r="K181" s="2"/>
      <c r="L181" s="2"/>
      <c r="M181" s="2"/>
      <c r="N181" s="2"/>
      <c r="O181" s="2"/>
      <c r="P181" s="2"/>
      <c r="Q181" s="2"/>
      <c r="R181" s="2"/>
    </row>
    <row r="182" spans="2:18" ht="23.45" customHeight="1">
      <c r="B182" s="6"/>
      <c r="C182" s="6"/>
      <c r="D182" s="6"/>
      <c r="E182" s="6"/>
      <c r="F182" s="6"/>
      <c r="G182" s="6"/>
      <c r="H182" s="6"/>
      <c r="I182" s="2"/>
      <c r="J182" s="2"/>
      <c r="K182" s="2"/>
      <c r="L182" s="2"/>
      <c r="M182" s="2"/>
      <c r="N182" s="2"/>
      <c r="O182" s="2"/>
      <c r="P182" s="2"/>
      <c r="Q182" s="2"/>
      <c r="R182" s="2"/>
    </row>
    <row r="183" spans="2:18" ht="23.45" customHeight="1">
      <c r="B183" s="6"/>
      <c r="C183" s="6"/>
      <c r="D183" s="6"/>
      <c r="E183" s="6"/>
      <c r="F183" s="6"/>
      <c r="G183" s="6"/>
      <c r="H183" s="6"/>
      <c r="I183" s="2"/>
      <c r="J183" s="2"/>
      <c r="K183" s="2"/>
      <c r="L183" s="2"/>
      <c r="M183" s="2"/>
      <c r="N183" s="2"/>
      <c r="O183" s="2"/>
      <c r="P183" s="2"/>
      <c r="Q183" s="2"/>
      <c r="R183" s="2"/>
    </row>
    <row r="184" spans="2:18" ht="23.45" customHeight="1">
      <c r="B184" s="6"/>
      <c r="C184" s="6"/>
      <c r="D184" s="6"/>
      <c r="E184" s="6"/>
      <c r="F184" s="6"/>
      <c r="G184" s="6"/>
      <c r="H184" s="6"/>
      <c r="I184" s="2"/>
      <c r="J184" s="2"/>
      <c r="K184" s="2"/>
      <c r="L184" s="2"/>
      <c r="M184" s="2"/>
      <c r="N184" s="2"/>
      <c r="O184" s="2"/>
      <c r="P184" s="2"/>
      <c r="Q184" s="2"/>
      <c r="R184" s="2"/>
    </row>
    <row r="185" spans="2:18" ht="23.45" customHeight="1">
      <c r="B185" s="6"/>
      <c r="C185" s="6"/>
      <c r="D185" s="6"/>
      <c r="E185" s="6"/>
      <c r="F185" s="6"/>
      <c r="G185" s="6"/>
      <c r="H185" s="6"/>
      <c r="I185" s="2"/>
      <c r="J185" s="2"/>
      <c r="K185" s="2"/>
      <c r="L185" s="2"/>
      <c r="M185" s="2"/>
      <c r="N185" s="2"/>
      <c r="O185" s="2"/>
      <c r="P185" s="2"/>
      <c r="Q185" s="2"/>
      <c r="R185" s="2"/>
    </row>
    <row r="186" spans="2:18" ht="23.45" customHeight="1">
      <c r="B186" s="6"/>
      <c r="C186" s="6"/>
      <c r="D186" s="6"/>
      <c r="E186" s="6"/>
      <c r="F186" s="6"/>
      <c r="G186" s="6"/>
      <c r="H186" s="6"/>
      <c r="I186" s="2"/>
      <c r="J186" s="2"/>
      <c r="K186" s="2"/>
      <c r="L186" s="2"/>
      <c r="M186" s="2"/>
      <c r="N186" s="2"/>
      <c r="O186" s="2"/>
      <c r="P186" s="2"/>
      <c r="Q186" s="2"/>
      <c r="R186" s="2"/>
    </row>
    <row r="187" spans="2:18" ht="23.45" customHeight="1">
      <c r="B187" s="6"/>
      <c r="C187" s="6"/>
      <c r="D187" s="6"/>
      <c r="E187" s="6"/>
      <c r="F187" s="6"/>
      <c r="G187" s="6"/>
      <c r="H187" s="6"/>
      <c r="I187" s="2"/>
      <c r="J187" s="2"/>
      <c r="K187" s="2"/>
      <c r="L187" s="2"/>
      <c r="M187" s="2"/>
      <c r="N187" s="2"/>
      <c r="O187" s="2"/>
      <c r="P187" s="2"/>
      <c r="Q187" s="2"/>
      <c r="R187" s="2"/>
    </row>
    <row r="188" spans="2:18" ht="23.45" customHeight="1">
      <c r="B188" s="6"/>
      <c r="C188" s="6"/>
      <c r="D188" s="6"/>
      <c r="E188" s="6"/>
      <c r="F188" s="6"/>
      <c r="G188" s="6"/>
      <c r="H188" s="6"/>
      <c r="I188" s="2"/>
      <c r="J188" s="2"/>
      <c r="K188" s="2"/>
      <c r="L188" s="2"/>
      <c r="M188" s="2"/>
      <c r="N188" s="2"/>
      <c r="O188" s="2"/>
      <c r="P188" s="2"/>
      <c r="Q188" s="2"/>
      <c r="R188" s="2"/>
    </row>
    <row r="189" spans="2:18" ht="23.45" customHeight="1">
      <c r="B189" s="6"/>
      <c r="C189" s="6"/>
      <c r="D189" s="6"/>
      <c r="E189" s="6"/>
      <c r="F189" s="6"/>
      <c r="G189" s="6"/>
      <c r="H189" s="6"/>
      <c r="I189" s="2"/>
      <c r="J189" s="2"/>
      <c r="K189" s="2"/>
      <c r="L189" s="2"/>
      <c r="M189" s="2"/>
      <c r="N189" s="2"/>
      <c r="O189" s="2"/>
      <c r="P189" s="2"/>
      <c r="Q189" s="2"/>
      <c r="R189" s="2"/>
    </row>
    <row r="190" spans="2:18" ht="23.45" customHeight="1">
      <c r="B190" s="6"/>
      <c r="C190" s="6"/>
      <c r="D190" s="6"/>
      <c r="E190" s="6"/>
      <c r="F190" s="6"/>
      <c r="G190" s="6"/>
      <c r="H190" s="6"/>
      <c r="I190" s="2"/>
      <c r="J190" s="2"/>
      <c r="K190" s="2"/>
      <c r="L190" s="2"/>
      <c r="M190" s="2"/>
      <c r="N190" s="2"/>
      <c r="O190" s="2"/>
      <c r="P190" s="2"/>
      <c r="Q190" s="2"/>
      <c r="R190" s="2"/>
    </row>
    <row r="191" spans="2:18" ht="23.45" customHeight="1">
      <c r="B191" s="6"/>
      <c r="C191" s="6"/>
      <c r="D191" s="6"/>
      <c r="E191" s="6"/>
      <c r="F191" s="6"/>
      <c r="G191" s="6"/>
      <c r="H191" s="6"/>
      <c r="I191" s="2"/>
      <c r="J191" s="2"/>
      <c r="K191" s="2"/>
      <c r="L191" s="2"/>
      <c r="M191" s="2"/>
      <c r="N191" s="2"/>
      <c r="O191" s="2"/>
      <c r="P191" s="2"/>
      <c r="Q191" s="2"/>
      <c r="R191" s="2"/>
    </row>
    <row r="192" spans="2:18" ht="23.45" customHeight="1">
      <c r="B192" s="6"/>
      <c r="C192" s="6"/>
      <c r="D192" s="6"/>
      <c r="E192" s="6"/>
      <c r="F192" s="6"/>
      <c r="G192" s="6"/>
      <c r="H192" s="6"/>
      <c r="I192" s="2"/>
      <c r="J192" s="2"/>
      <c r="K192" s="2"/>
      <c r="L192" s="2"/>
      <c r="M192" s="2"/>
      <c r="N192" s="2"/>
      <c r="O192" s="2"/>
      <c r="P192" s="2"/>
      <c r="Q192" s="2"/>
      <c r="R192" s="2"/>
    </row>
    <row r="193" spans="2:18" ht="23.45" customHeight="1">
      <c r="B193" s="6"/>
      <c r="C193" s="6"/>
      <c r="D193" s="6"/>
      <c r="E193" s="6"/>
      <c r="F193" s="6"/>
      <c r="G193" s="6"/>
      <c r="H193" s="6"/>
      <c r="I193" s="2"/>
      <c r="J193" s="2"/>
      <c r="K193" s="2"/>
      <c r="L193" s="2"/>
      <c r="M193" s="2"/>
      <c r="N193" s="2"/>
      <c r="O193" s="2"/>
      <c r="P193" s="2"/>
      <c r="Q193" s="2"/>
      <c r="R193" s="2"/>
    </row>
    <row r="194" spans="2:18" ht="23.45" customHeight="1">
      <c r="B194" s="6"/>
      <c r="C194" s="6"/>
      <c r="D194" s="6"/>
      <c r="E194" s="6"/>
      <c r="F194" s="6"/>
      <c r="G194" s="6"/>
      <c r="H194" s="6"/>
      <c r="I194" s="2"/>
      <c r="J194" s="2"/>
      <c r="K194" s="2"/>
      <c r="L194" s="2"/>
      <c r="M194" s="2"/>
      <c r="N194" s="2"/>
      <c r="O194" s="2"/>
      <c r="P194" s="2"/>
      <c r="Q194" s="2"/>
      <c r="R194" s="2"/>
    </row>
    <row r="195" spans="2:18" ht="23.45" customHeight="1">
      <c r="B195" s="6"/>
      <c r="C195" s="6"/>
      <c r="D195" s="6"/>
      <c r="E195" s="6"/>
      <c r="F195" s="6"/>
      <c r="G195" s="6"/>
      <c r="H195" s="6"/>
      <c r="I195" s="2"/>
      <c r="J195" s="2"/>
      <c r="K195" s="2"/>
      <c r="L195" s="2"/>
      <c r="M195" s="2"/>
      <c r="N195" s="2"/>
      <c r="O195" s="2"/>
      <c r="P195" s="2"/>
      <c r="Q195" s="2"/>
      <c r="R195" s="2"/>
    </row>
    <row r="196" spans="2:18" ht="23.45" customHeight="1">
      <c r="B196" s="6"/>
      <c r="C196" s="6"/>
      <c r="D196" s="6"/>
      <c r="E196" s="6"/>
      <c r="F196" s="6"/>
      <c r="G196" s="6"/>
      <c r="H196" s="6"/>
      <c r="I196" s="2"/>
      <c r="J196" s="2"/>
      <c r="K196" s="2"/>
      <c r="L196" s="2"/>
      <c r="M196" s="2"/>
      <c r="N196" s="2"/>
      <c r="O196" s="2"/>
      <c r="P196" s="2"/>
      <c r="Q196" s="2"/>
      <c r="R196" s="2"/>
    </row>
    <row r="197" spans="2:18" ht="23.45" customHeight="1">
      <c r="B197" s="6"/>
      <c r="C197" s="6"/>
      <c r="D197" s="6"/>
      <c r="E197" s="6"/>
      <c r="F197" s="6"/>
      <c r="G197" s="6"/>
      <c r="H197" s="6"/>
      <c r="I197" s="2"/>
      <c r="J197" s="2"/>
      <c r="K197" s="2"/>
      <c r="L197" s="2"/>
      <c r="M197" s="2"/>
      <c r="N197" s="2"/>
      <c r="O197" s="2"/>
      <c r="P197" s="2"/>
      <c r="Q197" s="2"/>
      <c r="R197" s="2"/>
    </row>
    <row r="198" spans="2:18" ht="23.45" customHeight="1">
      <c r="B198" s="6"/>
      <c r="C198" s="6"/>
      <c r="D198" s="6"/>
      <c r="E198" s="6"/>
      <c r="F198" s="6"/>
      <c r="G198" s="6"/>
      <c r="H198" s="6"/>
      <c r="I198" s="2"/>
      <c r="J198" s="2"/>
      <c r="K198" s="2"/>
      <c r="L198" s="2"/>
      <c r="M198" s="2"/>
      <c r="N198" s="2"/>
      <c r="O198" s="2"/>
      <c r="P198" s="2"/>
      <c r="Q198" s="2"/>
      <c r="R198" s="2"/>
    </row>
    <row r="199" spans="2:18" ht="23.45" customHeight="1">
      <c r="B199" s="6"/>
      <c r="C199" s="6"/>
      <c r="D199" s="6"/>
      <c r="E199" s="6"/>
      <c r="F199" s="6"/>
      <c r="G199" s="6"/>
      <c r="H199" s="6"/>
      <c r="I199" s="2"/>
      <c r="J199" s="2"/>
      <c r="K199" s="2"/>
      <c r="L199" s="2"/>
      <c r="M199" s="2"/>
      <c r="N199" s="2"/>
      <c r="O199" s="2"/>
      <c r="P199" s="2"/>
      <c r="Q199" s="2"/>
      <c r="R199" s="2"/>
    </row>
    <row r="200" spans="2:18" ht="23.45" customHeight="1">
      <c r="B200" s="6"/>
      <c r="C200" s="6"/>
      <c r="D200" s="6"/>
      <c r="E200" s="6"/>
      <c r="F200" s="6"/>
      <c r="G200" s="6"/>
      <c r="H200" s="6"/>
      <c r="I200" s="2"/>
      <c r="J200" s="2"/>
      <c r="K200" s="2"/>
      <c r="L200" s="2"/>
      <c r="M200" s="2"/>
      <c r="N200" s="2"/>
      <c r="O200" s="2"/>
      <c r="P200" s="2"/>
      <c r="Q200" s="2"/>
      <c r="R200" s="2"/>
    </row>
    <row r="201" spans="2:18" ht="23.45" customHeight="1">
      <c r="B201" s="6"/>
      <c r="C201" s="6"/>
      <c r="D201" s="6"/>
      <c r="E201" s="6"/>
      <c r="F201" s="6"/>
      <c r="G201" s="6"/>
      <c r="H201" s="6"/>
      <c r="I201" s="2"/>
      <c r="J201" s="2"/>
      <c r="K201" s="2"/>
      <c r="L201" s="2"/>
      <c r="M201" s="2"/>
      <c r="N201" s="2"/>
      <c r="O201" s="2"/>
      <c r="P201" s="2"/>
      <c r="Q201" s="2"/>
      <c r="R201" s="2"/>
    </row>
    <row r="202" spans="2:18" ht="23.45" customHeight="1">
      <c r="B202" s="6"/>
      <c r="C202" s="6"/>
      <c r="D202" s="6"/>
      <c r="E202" s="6"/>
      <c r="F202" s="6"/>
      <c r="G202" s="6"/>
      <c r="H202" s="6"/>
      <c r="I202" s="2"/>
      <c r="J202" s="2"/>
      <c r="K202" s="2"/>
      <c r="L202" s="2"/>
      <c r="M202" s="2"/>
      <c r="N202" s="2"/>
      <c r="O202" s="2"/>
      <c r="P202" s="2"/>
      <c r="Q202" s="2"/>
      <c r="R202" s="2"/>
    </row>
    <row r="203" spans="2:18" ht="23.45" customHeight="1">
      <c r="B203" s="6"/>
      <c r="C203" s="6"/>
      <c r="D203" s="6"/>
      <c r="E203" s="6"/>
      <c r="F203" s="6"/>
      <c r="G203" s="6"/>
      <c r="H203" s="6"/>
      <c r="I203" s="2"/>
      <c r="J203" s="2"/>
      <c r="K203" s="2"/>
      <c r="L203" s="2"/>
      <c r="M203" s="2"/>
      <c r="N203" s="2"/>
      <c r="O203" s="2"/>
      <c r="P203" s="2"/>
      <c r="Q203" s="2"/>
      <c r="R203" s="2"/>
    </row>
    <row r="204" spans="2:18" ht="23.45" customHeight="1">
      <c r="B204" s="6"/>
      <c r="C204" s="6"/>
      <c r="D204" s="6"/>
      <c r="E204" s="6"/>
      <c r="F204" s="6"/>
      <c r="G204" s="6"/>
      <c r="H204" s="6"/>
      <c r="I204" s="2"/>
      <c r="J204" s="2"/>
      <c r="K204" s="2"/>
      <c r="L204" s="2"/>
      <c r="M204" s="2"/>
      <c r="N204" s="2"/>
      <c r="O204" s="2"/>
      <c r="P204" s="2"/>
      <c r="Q204" s="2"/>
      <c r="R204" s="2"/>
    </row>
    <row r="205" spans="2:18" ht="23.45" customHeight="1">
      <c r="B205" s="6"/>
      <c r="C205" s="6"/>
      <c r="D205" s="6"/>
      <c r="E205" s="6"/>
      <c r="F205" s="6"/>
      <c r="G205" s="6"/>
      <c r="H205" s="6"/>
      <c r="I205" s="2"/>
      <c r="J205" s="2"/>
      <c r="K205" s="2"/>
      <c r="L205" s="2"/>
      <c r="M205" s="2"/>
      <c r="N205" s="2"/>
      <c r="O205" s="2"/>
      <c r="P205" s="2"/>
      <c r="Q205" s="2"/>
      <c r="R205" s="2"/>
    </row>
    <row r="206" spans="2:18" ht="23.45" customHeight="1">
      <c r="B206" s="6"/>
      <c r="C206" s="6"/>
      <c r="D206" s="6"/>
      <c r="E206" s="6"/>
      <c r="F206" s="6"/>
      <c r="G206" s="6"/>
      <c r="H206" s="6"/>
      <c r="I206" s="2"/>
      <c r="J206" s="2"/>
      <c r="K206" s="2"/>
      <c r="L206" s="2"/>
      <c r="M206" s="2"/>
      <c r="N206" s="2"/>
      <c r="O206" s="2"/>
      <c r="P206" s="2"/>
      <c r="Q206" s="2"/>
      <c r="R206" s="2"/>
    </row>
    <row r="207" spans="2:18" ht="23.45" customHeight="1">
      <c r="B207" s="6"/>
      <c r="C207" s="6"/>
      <c r="D207" s="6"/>
      <c r="E207" s="6"/>
      <c r="F207" s="6"/>
      <c r="G207" s="6"/>
      <c r="H207" s="6"/>
      <c r="I207" s="2"/>
      <c r="J207" s="2"/>
      <c r="K207" s="2"/>
      <c r="L207" s="2"/>
      <c r="M207" s="2"/>
      <c r="N207" s="2"/>
      <c r="O207" s="2"/>
      <c r="P207" s="2"/>
      <c r="Q207" s="2"/>
      <c r="R207" s="2"/>
    </row>
  </sheetData>
  <sheetProtection algorithmName="SHA-512" hashValue="Ocr6aEtk0TjiwOfmAopvgtPxAwSl4zLbXIPm516gqmDmu2qYfkFSaq6as/trURyqTN7M48Ee1OaRJbdaSx3F3g==" saltValue="0Yt+31WIBYI45Xmla1sYEg==" spinCount="100000" sheet="1" objects="1" scenarios="1" selectLockedCells="1" autoFilter="0" selectUnlockedCells="1"/>
  <autoFilter ref="B24:Q85" xr:uid="{AC6FB89F-BA91-413F-BFF3-CD35C65762EC}">
    <filterColumn colId="11">
      <customFilters>
        <customFilter operator="notEqual" val=" "/>
      </customFilters>
    </filterColumn>
  </autoFilter>
  <mergeCells count="2">
    <mergeCell ref="B20:F20"/>
    <mergeCell ref="B21:F21"/>
  </mergeCells>
  <conditionalFormatting sqref="K1:K1048558">
    <cfRule type="expression" priority="7">
      <formula>IF(J13&gt;=TODAY(),"ONGOING","EXPIRED")</formula>
    </cfRule>
    <cfRule type="colorScale" priority="8">
      <colorScale>
        <cfvo type="min"/>
        <cfvo type="max"/>
        <color rgb="FFFF7128"/>
        <color rgb="FFFFEF9C"/>
      </colorScale>
    </cfRule>
  </conditionalFormatting>
  <conditionalFormatting sqref="K1048559:K1048565">
    <cfRule type="expression" priority="9">
      <formula>IF(J4&gt;=TODAY(),"ONGOING","EXPIRED")</formula>
    </cfRule>
    <cfRule type="colorScale" priority="10">
      <colorScale>
        <cfvo type="min"/>
        <cfvo type="max"/>
        <color rgb="FFFF7128"/>
        <color rgb="FFFFEF9C"/>
      </colorScale>
    </cfRule>
  </conditionalFormatting>
  <conditionalFormatting sqref="K1048566:K1048576">
    <cfRule type="expression" priority="5">
      <formula>IF(J12&gt;=TODAY(),"ONGOING","EXPIRED")</formula>
    </cfRule>
    <cfRule type="colorScale" priority="6">
      <colorScale>
        <cfvo type="min"/>
        <cfvo type="max"/>
        <color rgb="FFFF7128"/>
        <color rgb="FFFFEF9C"/>
      </colorScale>
    </cfRule>
  </conditionalFormatting>
  <hyperlinks>
    <hyperlink ref="Q28" r:id="rId1" xr:uid="{879DBF7A-37A7-4259-999A-6B669C37820A}"/>
    <hyperlink ref="Q27" r:id="rId2" xr:uid="{79E0BD4C-E39C-4CB8-96C5-8E4E2057D887}"/>
    <hyperlink ref="Q26" r:id="rId3" xr:uid="{7B96FE07-C9CD-40CF-A9CE-DE8BCA9CB3CD}"/>
    <hyperlink ref="Q25" r:id="rId4" xr:uid="{F6E68FF6-3CBE-4A93-AE75-F9227591C5C5}"/>
    <hyperlink ref="Q29" r:id="rId5" xr:uid="{003800A5-A055-4DFC-BCB6-83AC1ED28E6A}"/>
    <hyperlink ref="Q31" r:id="rId6" xr:uid="{243AE732-CE70-487D-A86D-03A7AC33C15A}"/>
    <hyperlink ref="Q32" r:id="rId7" xr:uid="{C02ECA21-1A97-4615-BADA-E10CBDD8481C}"/>
    <hyperlink ref="Q37" r:id="rId8" xr:uid="{A0D70089-A1F4-4ABB-9BF3-4B9FA272C1CC}"/>
    <hyperlink ref="Q38" r:id="rId9" xr:uid="{CB48E3D4-86C5-4332-B58A-5CFC5127E91E}"/>
    <hyperlink ref="Q44" r:id="rId10" xr:uid="{97979CDE-E7C2-4B85-BA20-4543BB65D5BA}"/>
    <hyperlink ref="Q43" r:id="rId11" xr:uid="{5789CBB9-713F-45BD-AAB6-EFD34723CB7C}"/>
    <hyperlink ref="Q48" r:id="rId12" xr:uid="{4160408C-9CE0-4CC9-A4B0-A4DD7E4EAC43}"/>
    <hyperlink ref="Q50" r:id="rId13" xr:uid="{BD79B24B-072D-4496-9673-32CD5F2969E1}"/>
    <hyperlink ref="Q49" r:id="rId14" xr:uid="{68D14007-F326-43C2-9C38-A00473990CD8}"/>
    <hyperlink ref="Q51" r:id="rId15" xr:uid="{7799F9FE-CB62-4657-99B0-4B7A2D3928CF}"/>
    <hyperlink ref="Q52" r:id="rId16" xr:uid="{8CF04F3E-00B5-4EE1-984C-8F832C0722E6}"/>
    <hyperlink ref="Q39" r:id="rId17" xr:uid="{CBA9988F-2913-408F-8C31-27381D23F0ED}"/>
    <hyperlink ref="Q40" r:id="rId18" xr:uid="{49C064FF-8406-4258-8DBB-F2E11C2A4464}"/>
    <hyperlink ref="Q41" r:id="rId19" xr:uid="{F53D706C-1036-48C4-A7C2-5F89A85B6A87}"/>
    <hyperlink ref="Q42" r:id="rId20" xr:uid="{8283E192-D7C1-4E45-9EE1-750A00400DFD}"/>
    <hyperlink ref="Q45" r:id="rId21" xr:uid="{F7638B84-F600-400C-8A2B-DC06B7BBF686}"/>
    <hyperlink ref="Q46" r:id="rId22" xr:uid="{9EA96A70-B66F-4085-8BED-8B9D5816B919}"/>
    <hyperlink ref="Q47" r:id="rId23" xr:uid="{BD6D11F4-6746-44ED-BF81-7E07C9488EC6}"/>
    <hyperlink ref="Q53" r:id="rId24" display="https://bon.navarra.es/es/anuncio/-/texto/2023/109/32" xr:uid="{ABBCF5DD-CACA-41A7-BA6E-29B5AB3B7C6B}"/>
    <hyperlink ref="Q33" r:id="rId25" xr:uid="{FB038769-917C-4878-932B-CE3F3B19856A}"/>
    <hyperlink ref="Q35" r:id="rId26" xr:uid="{3423D02E-B03A-4B95-A365-FA9B37851D53}"/>
    <hyperlink ref="Q54" r:id="rId27" xr:uid="{4D0D2A06-4A50-40F3-BA20-034BBCD61650}"/>
    <hyperlink ref="Q55" r:id="rId28" xr:uid="{3519DBDF-FF99-4CF6-9AD8-23F630715BA4}"/>
    <hyperlink ref="Q56" r:id="rId29" xr:uid="{2BF04059-E635-407A-9EF1-A72CBA524045}"/>
    <hyperlink ref="Q57" r:id="rId30" xr:uid="{E8F9B1C1-CA62-473B-823B-FB0B25203D0A}"/>
    <hyperlink ref="Q58" r:id="rId31" xr:uid="{BD1895B0-21F6-46E1-BCED-4B20E8AD7738}"/>
    <hyperlink ref="Q59" r:id="rId32" xr:uid="{21907CC2-86D9-4764-A973-799BAE8A2FA8}"/>
    <hyperlink ref="Q61" r:id="rId33" xr:uid="{76F64845-1B40-4C72-BD9F-920F04E82C41}"/>
    <hyperlink ref="Q62" r:id="rId34" xr:uid="{1CC43FC9-D763-47B7-B152-014A8E60ACA1}"/>
    <hyperlink ref="Q64" r:id="rId35" xr:uid="{E94CE298-7F67-42A1-832E-D5EA6BA5ACB0}"/>
    <hyperlink ref="Q65" r:id="rId36" xr:uid="{20B20117-6FB4-4F2F-A332-D86E2B516615}"/>
    <hyperlink ref="Q66" r:id="rId37" location="c28053" xr:uid="{535A39C9-B256-4F31-9AFD-CB490D537FCE}"/>
    <hyperlink ref="Q67" r:id="rId38" xr:uid="{F85D1EFA-CA6A-4D14-AF79-7DDFDD94034C}"/>
    <hyperlink ref="Q68" r:id="rId39" xr:uid="{57E4D6E9-498C-4ECC-937B-69A0B546A4ED}"/>
    <hyperlink ref="Q69" r:id="rId40" xr:uid="{C83754CF-F6D0-4E57-A028-76A3201E1588}"/>
    <hyperlink ref="Q70" r:id="rId41" xr:uid="{E7318E67-04E7-4D18-B6E4-62D04EB6A345}"/>
    <hyperlink ref="Q71" r:id="rId42" xr:uid="{A4BBB7A6-E742-45DB-B218-169CFE4EECD7}"/>
    <hyperlink ref="Q72" r:id="rId43" xr:uid="{D37C5898-262B-4B80-ABD8-0630195D4667}"/>
    <hyperlink ref="Q73" r:id="rId44" xr:uid="{15234BDF-9695-4448-9553-BA5D25BD29CC}"/>
    <hyperlink ref="Q74" r:id="rId45" xr:uid="{4925FE5D-103E-4F48-A178-3A3F31BA9BB7}"/>
    <hyperlink ref="Q82" r:id="rId46" display="https://www.regione.lombardia.it/wps/portal/istituzionale/HP/DettaglioAvviso/servizi-e-informazioni/imprese/imprese-manifatturiere-artigiane-e-di-servizi/linea-impresa-efficiente/linea-impresa-efficiente" xr:uid="{04EB6C40-9886-41AC-9FB3-12BF0C383940}"/>
    <hyperlink ref="Q83" r:id="rId47" xr:uid="{BAEC45B8-8100-4CBC-AC6D-03D343C0A216}"/>
    <hyperlink ref="Q84" r:id="rId48" xr:uid="{4D196D68-D30D-4349-8755-E13C6B37A325}"/>
    <hyperlink ref="Q85" r:id="rId49" xr:uid="{B0D5EF92-10FB-42BF-A7F3-F0432746D9E6}"/>
    <hyperlink ref="Q63" r:id="rId50" xr:uid="{D36ED218-9E98-43C4-8F01-F0400B493AD7}"/>
  </hyperlinks>
  <pageMargins left="0.7" right="0.7" top="0.75" bottom="0.75" header="0.3" footer="0.3"/>
  <pageSetup paperSize="9" orientation="portrait" r:id="rId51"/>
  <drawing r:id="rId52"/>
  <extLst>
    <ext xmlns:x14="http://schemas.microsoft.com/office/spreadsheetml/2009/9/main" uri="{CCE6A557-97BC-4b89-ADB6-D9C93CAAB3DF}">
      <x14:dataValidations xmlns:xm="http://schemas.microsoft.com/office/excel/2006/main" count="11">
        <x14:dataValidation type="list" allowBlank="1" showInputMessage="1" showErrorMessage="1" xr:uid="{E034DE81-224F-4B20-B874-9E00D097EFB1}">
          <x14:formula1>
            <xm:f>Input!$A$2:$A$8</xm:f>
          </x14:formula1>
          <xm:sqref>D139:D153</xm:sqref>
        </x14:dataValidation>
        <x14:dataValidation type="list" allowBlank="1" showInputMessage="1" showErrorMessage="1" xr:uid="{E6F44989-4A3D-44DE-822C-979DA2A88C47}">
          <x14:formula1>
            <xm:f>Input!$B$2:$B$9</xm:f>
          </x14:formula1>
          <xm:sqref>M139:M149</xm:sqref>
        </x14:dataValidation>
        <x14:dataValidation type="list" allowBlank="1" showInputMessage="1" showErrorMessage="1" xr:uid="{02233AB4-7E56-4D02-8BBD-D86CBE9649CC}">
          <x14:formula1>
            <xm:f>Input!$C$2:$C$8</xm:f>
          </x14:formula1>
          <xm:sqref>N139:N146</xm:sqref>
        </x14:dataValidation>
        <x14:dataValidation type="list" allowBlank="1" showInputMessage="1" showErrorMessage="1" xr:uid="{79FD7886-54D0-4D71-832E-CBE7CD33E0B1}">
          <x14:formula1>
            <xm:f>Input!$B$2:$B$8</xm:f>
          </x14:formula1>
          <xm:sqref>M150:M170</xm:sqref>
        </x14:dataValidation>
        <x14:dataValidation type="list" allowBlank="1" showInputMessage="1" showErrorMessage="1" xr:uid="{CE5F4F41-59AC-4ECD-8E5E-C4B402E5E2E6}">
          <x14:formula1>
            <xm:f>Input!$D$2:$D$10</xm:f>
          </x14:formula1>
          <xm:sqref>C139:C144</xm:sqref>
        </x14:dataValidation>
        <x14:dataValidation type="list" allowBlank="1" showInputMessage="1" showErrorMessage="1" xr:uid="{9DA2CD48-8CD5-430B-9C52-F68E0A6657FA}">
          <x14:formula1>
            <xm:f>Input!$D$2:$D$14</xm:f>
          </x14:formula1>
          <xm:sqref>C24</xm:sqref>
        </x14:dataValidation>
        <x14:dataValidation type="list" allowBlank="1" showInputMessage="1" showErrorMessage="1" xr:uid="{0E78CCC3-DCE2-414C-BCB2-C0FAFE1DAA3D}">
          <x14:formula1>
            <xm:f>Input!$A$2:$A$11</xm:f>
          </x14:formula1>
          <xm:sqref>D25:D138</xm:sqref>
        </x14:dataValidation>
        <x14:dataValidation type="list" allowBlank="1" showInputMessage="1" showErrorMessage="1" xr:uid="{F778DDE9-9876-46B2-8172-799FF9CCFB90}">
          <x14:formula1>
            <xm:f>Input!$B$2:$B$10</xm:f>
          </x14:formula1>
          <xm:sqref>M25:M138</xm:sqref>
        </x14:dataValidation>
        <x14:dataValidation type="list" allowBlank="1" showInputMessage="1" showErrorMessage="1" xr:uid="{E780C7DA-6002-4E34-90B1-362E9818B1AA}">
          <x14:formula1>
            <xm:f>Input!$C$2:$C$10</xm:f>
          </x14:formula1>
          <xm:sqref>N24:N138</xm:sqref>
        </x14:dataValidation>
        <x14:dataValidation type="list" allowBlank="1" showInputMessage="1" showErrorMessage="1" xr:uid="{756AA70D-DE21-431B-A42D-BA936993D4A4}">
          <x14:formula1>
            <xm:f>Input!$D$2:$D$15</xm:f>
          </x14:formula1>
          <xm:sqref>C25:C138</xm:sqref>
        </x14:dataValidation>
        <x14:dataValidation type="list" allowBlank="1" showInputMessage="1" showErrorMessage="1" xr:uid="{292967F9-E873-455B-918F-791BDADA0B10}">
          <x14:formula1>
            <xm:f>Input!$E$2:$E$3</xm:f>
          </x14:formula1>
          <xm:sqref>L25:L138</xm:sqref>
        </x14:dataValidation>
      </x14:dataValidations>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EDF7BD0-C0FA-4CC7-A66D-31C48F30A218}">
  <sheetPr>
    <tabColor rgb="FF00B0F0"/>
  </sheetPr>
  <dimension ref="A2:D93"/>
  <sheetViews>
    <sheetView zoomScaleNormal="100" workbookViewId="0"/>
  </sheetViews>
  <sheetFormatPr defaultColWidth="9.140625" defaultRowHeight="15"/>
  <cols>
    <col min="1" max="1" width="29.5703125" bestFit="1" customWidth="1"/>
    <col min="2" max="2" width="38.7109375" bestFit="1" customWidth="1"/>
    <col min="3" max="3" width="4.140625" bestFit="1" customWidth="1"/>
    <col min="4" max="4" width="17.5703125" bestFit="1" customWidth="1"/>
    <col min="6" max="6" width="28.7109375" customWidth="1"/>
    <col min="7" max="7" width="23.85546875" customWidth="1"/>
  </cols>
  <sheetData>
    <row r="2" spans="1:4">
      <c r="A2" s="17" t="s">
        <v>20</v>
      </c>
      <c r="B2" t="s">
        <v>326</v>
      </c>
      <c r="C2" s="85"/>
      <c r="D2" s="82" t="s">
        <v>327</v>
      </c>
    </row>
    <row r="3" spans="1:4">
      <c r="A3" s="86" t="s">
        <v>46</v>
      </c>
      <c r="B3" s="83">
        <v>37</v>
      </c>
      <c r="C3" s="91"/>
      <c r="D3" s="84">
        <f>GETPIVOTDATA("Type",$A$2,"Type","Non-repayable grant")/GETPIVOTDATA("Type",$A$2)</f>
        <v>0.60655737704918034</v>
      </c>
    </row>
    <row r="4" spans="1:4">
      <c r="A4" s="86" t="s">
        <v>295</v>
      </c>
      <c r="B4" s="83">
        <v>7</v>
      </c>
      <c r="C4" s="91"/>
      <c r="D4" s="84">
        <f>GETPIVOTDATA("Type",$A$2,"Type","Contract with ESCO")/GETPIVOTDATA("Type",$A$2)</f>
        <v>0.11475409836065574</v>
      </c>
    </row>
    <row r="5" spans="1:4">
      <c r="A5" s="86" t="s">
        <v>256</v>
      </c>
      <c r="B5" s="83">
        <v>5</v>
      </c>
      <c r="C5" s="91"/>
      <c r="D5" s="84">
        <f>GETPIVOTDATA("Type",$A$2,"Type","Mixed Financing")/GETPIVOTDATA("Type",$A$2)</f>
        <v>8.1967213114754092E-2</v>
      </c>
    </row>
    <row r="6" spans="1:4">
      <c r="A6" s="86" t="s">
        <v>80</v>
      </c>
      <c r="B6" s="83">
        <v>4</v>
      </c>
      <c r="C6" s="91"/>
      <c r="D6" s="84">
        <f>GETPIVOTDATA("Type",$A$2,"Type","On-bill financing (OBF)")/GETPIVOTDATA("Type",$A$2)</f>
        <v>6.5573770491803282E-2</v>
      </c>
    </row>
    <row r="7" spans="1:4">
      <c r="A7" s="86" t="s">
        <v>36</v>
      </c>
      <c r="B7" s="83">
        <v>3</v>
      </c>
      <c r="C7" s="91"/>
      <c r="D7" s="84">
        <f>GETPIVOTDATA("Type",$A$2,"Type","Tax relief")/GETPIVOTDATA("Type",$A$2)</f>
        <v>4.9180327868852458E-2</v>
      </c>
    </row>
    <row r="8" spans="1:4">
      <c r="A8" s="86" t="s">
        <v>223</v>
      </c>
      <c r="B8" s="83">
        <v>2</v>
      </c>
      <c r="C8" s="91"/>
      <c r="D8" s="84">
        <f>GETPIVOTDATA("Type",$A$2,"Type","Private funding (including debt financing)")/GETPIVOTDATA("Type",$A$2)</f>
        <v>3.2786885245901641E-2</v>
      </c>
    </row>
    <row r="9" spans="1:4">
      <c r="A9" s="86" t="s">
        <v>242</v>
      </c>
      <c r="B9" s="83">
        <v>1</v>
      </c>
      <c r="C9" s="91"/>
      <c r="D9" s="84">
        <f>GETPIVOTDATA("Type",$A$2,"Type","Bank Loan")/GETPIVOTDATA("Type",$A$2)</f>
        <v>1.6393442622950821E-2</v>
      </c>
    </row>
    <row r="10" spans="1:4">
      <c r="A10" s="86" t="s">
        <v>217</v>
      </c>
      <c r="B10" s="83">
        <v>1</v>
      </c>
      <c r="C10" s="91"/>
      <c r="D10" s="84">
        <f>GETPIVOTDATA("Type",$A$2,"Type","Energy Supply Contracting (ESC)")/GETPIVOTDATA("Type",$A$2)</f>
        <v>1.6393442622950821E-2</v>
      </c>
    </row>
    <row r="11" spans="1:4">
      <c r="A11" s="86" t="s">
        <v>97</v>
      </c>
      <c r="B11" s="83">
        <v>1</v>
      </c>
      <c r="C11" s="91"/>
      <c r="D11" s="84">
        <f>GETPIVOTDATA("Type",$A$2,"Type","Other")/GETPIVOTDATA("Type",$A$2)</f>
        <v>1.6393442622950821E-2</v>
      </c>
    </row>
    <row r="12" spans="1:4">
      <c r="A12" s="18" t="s">
        <v>328</v>
      </c>
      <c r="B12">
        <v>61</v>
      </c>
    </row>
    <row r="17" spans="1:4">
      <c r="A17" s="17" t="s">
        <v>21</v>
      </c>
      <c r="B17" t="s">
        <v>329</v>
      </c>
    </row>
    <row r="18" spans="1:4">
      <c r="A18" s="86" t="s">
        <v>67</v>
      </c>
      <c r="B18" s="83">
        <v>11</v>
      </c>
    </row>
    <row r="19" spans="1:4">
      <c r="A19" s="86" t="s">
        <v>37</v>
      </c>
      <c r="B19" s="83">
        <v>10</v>
      </c>
    </row>
    <row r="20" spans="1:4">
      <c r="A20" s="86" t="s">
        <v>120</v>
      </c>
      <c r="B20" s="83">
        <v>9</v>
      </c>
    </row>
    <row r="21" spans="1:4">
      <c r="A21" s="86" t="s">
        <v>243</v>
      </c>
      <c r="B21" s="83">
        <v>8</v>
      </c>
    </row>
    <row r="22" spans="1:4">
      <c r="A22" s="86" t="s">
        <v>100</v>
      </c>
      <c r="B22" s="83">
        <v>8</v>
      </c>
    </row>
    <row r="23" spans="1:4">
      <c r="A23" s="86" t="s">
        <v>194</v>
      </c>
      <c r="B23" s="83">
        <v>5</v>
      </c>
    </row>
    <row r="24" spans="1:4">
      <c r="A24" s="86" t="s">
        <v>218</v>
      </c>
      <c r="B24" s="83">
        <v>5</v>
      </c>
    </row>
    <row r="25" spans="1:4">
      <c r="A25" s="86" t="s">
        <v>47</v>
      </c>
      <c r="B25" s="83">
        <v>4</v>
      </c>
    </row>
    <row r="26" spans="1:4">
      <c r="A26" s="86" t="s">
        <v>251</v>
      </c>
      <c r="B26" s="83">
        <v>1</v>
      </c>
    </row>
    <row r="27" spans="1:4">
      <c r="A27" s="18" t="s">
        <v>328</v>
      </c>
      <c r="B27">
        <v>61</v>
      </c>
    </row>
    <row r="31" spans="1:4">
      <c r="A31" s="17" t="s">
        <v>330</v>
      </c>
      <c r="B31" s="17" t="s">
        <v>331</v>
      </c>
    </row>
    <row r="32" spans="1:4">
      <c r="A32" s="17" t="s">
        <v>28</v>
      </c>
      <c r="B32" t="s">
        <v>41</v>
      </c>
      <c r="C32" t="s">
        <v>130</v>
      </c>
      <c r="D32" t="s">
        <v>328</v>
      </c>
    </row>
    <row r="33" spans="1:4">
      <c r="A33" s="86" t="s">
        <v>332</v>
      </c>
      <c r="B33" s="83">
        <v>16</v>
      </c>
      <c r="C33" s="83">
        <v>14</v>
      </c>
      <c r="D33" s="83">
        <v>30</v>
      </c>
    </row>
    <row r="34" spans="1:4">
      <c r="A34" s="86" t="s">
        <v>88</v>
      </c>
      <c r="B34" s="83">
        <v>28</v>
      </c>
      <c r="C34" s="83">
        <v>3</v>
      </c>
      <c r="D34" s="83">
        <v>31</v>
      </c>
    </row>
    <row r="35" spans="1:4">
      <c r="A35" s="18" t="s">
        <v>328</v>
      </c>
      <c r="B35">
        <v>44</v>
      </c>
      <c r="C35">
        <v>17</v>
      </c>
      <c r="D35">
        <v>61</v>
      </c>
    </row>
    <row r="47" spans="1:4">
      <c r="A47" s="17" t="s">
        <v>30</v>
      </c>
      <c r="B47" t="s">
        <v>333</v>
      </c>
    </row>
    <row r="48" spans="1:4">
      <c r="A48" s="86" t="s">
        <v>42</v>
      </c>
      <c r="B48" s="83">
        <v>34</v>
      </c>
    </row>
    <row r="49" spans="1:2">
      <c r="A49" s="86" t="s">
        <v>51</v>
      </c>
      <c r="B49" s="83">
        <v>16</v>
      </c>
    </row>
    <row r="50" spans="1:2">
      <c r="A50" s="86" t="s">
        <v>179</v>
      </c>
      <c r="B50" s="83">
        <v>3</v>
      </c>
    </row>
    <row r="51" spans="1:2">
      <c r="A51" s="86" t="s">
        <v>260</v>
      </c>
      <c r="B51" s="83">
        <v>2</v>
      </c>
    </row>
    <row r="52" spans="1:2">
      <c r="A52" s="86" t="s">
        <v>166</v>
      </c>
      <c r="B52" s="83">
        <v>2</v>
      </c>
    </row>
    <row r="53" spans="1:2">
      <c r="A53" s="86" t="s">
        <v>136</v>
      </c>
      <c r="B53" s="83">
        <v>2</v>
      </c>
    </row>
    <row r="54" spans="1:2">
      <c r="A54" s="86" t="s">
        <v>97</v>
      </c>
      <c r="B54" s="83">
        <v>1</v>
      </c>
    </row>
    <row r="55" spans="1:2">
      <c r="A55" s="18" t="s">
        <v>328</v>
      </c>
      <c r="B55">
        <v>60</v>
      </c>
    </row>
    <row r="59" spans="1:2">
      <c r="A59" s="17" t="s">
        <v>31</v>
      </c>
      <c r="B59" t="s">
        <v>334</v>
      </c>
    </row>
    <row r="60" spans="1:2">
      <c r="A60" s="86" t="s">
        <v>43</v>
      </c>
      <c r="B60" s="83">
        <v>22</v>
      </c>
    </row>
    <row r="61" spans="1:2">
      <c r="A61" s="86" t="s">
        <v>52</v>
      </c>
      <c r="B61" s="83">
        <v>20</v>
      </c>
    </row>
    <row r="62" spans="1:2">
      <c r="A62" s="86" t="s">
        <v>70</v>
      </c>
      <c r="B62" s="83">
        <v>9</v>
      </c>
    </row>
    <row r="63" spans="1:2">
      <c r="A63" s="86" t="s">
        <v>297</v>
      </c>
      <c r="B63" s="83">
        <v>7</v>
      </c>
    </row>
    <row r="64" spans="1:2">
      <c r="A64" s="86" t="s">
        <v>190</v>
      </c>
      <c r="B64" s="83">
        <v>1</v>
      </c>
    </row>
    <row r="65" spans="1:2">
      <c r="A65" s="86" t="s">
        <v>319</v>
      </c>
      <c r="B65" s="83">
        <v>1</v>
      </c>
    </row>
    <row r="66" spans="1:2">
      <c r="A66" s="86" t="s">
        <v>97</v>
      </c>
      <c r="B66" s="83">
        <v>1</v>
      </c>
    </row>
    <row r="67" spans="1:2">
      <c r="A67" s="18" t="s">
        <v>328</v>
      </c>
      <c r="B67">
        <v>61</v>
      </c>
    </row>
    <row r="87" spans="1:2">
      <c r="A87" s="17" t="s">
        <v>20</v>
      </c>
      <c r="B87" t="s">
        <v>335</v>
      </c>
    </row>
    <row r="88" spans="1:2">
      <c r="A88" s="86" t="s">
        <v>46</v>
      </c>
      <c r="B88" s="87">
        <v>5467.7625642560224</v>
      </c>
    </row>
    <row r="89" spans="1:2">
      <c r="A89" s="86" t="s">
        <v>36</v>
      </c>
      <c r="B89" s="87">
        <v>6300</v>
      </c>
    </row>
    <row r="90" spans="1:2">
      <c r="A90" s="86" t="s">
        <v>242</v>
      </c>
      <c r="B90" s="87">
        <v>404.60775833247084</v>
      </c>
    </row>
    <row r="91" spans="1:2">
      <c r="A91" s="86" t="s">
        <v>223</v>
      </c>
      <c r="B91" s="87">
        <v>42.590290350786404</v>
      </c>
    </row>
    <row r="92" spans="1:2">
      <c r="A92" s="86" t="s">
        <v>256</v>
      </c>
      <c r="B92" s="87">
        <v>75822.752296421764</v>
      </c>
    </row>
    <row r="93" spans="1:2">
      <c r="A93" s="18" t="s">
        <v>328</v>
      </c>
      <c r="B93" s="50">
        <v>88037.712909361042</v>
      </c>
    </row>
  </sheetData>
  <sheetProtection algorithmName="SHA-512" hashValue="OoMiPE5sDBtNHNLG4Tu/vOuKJlAQsjK8cheXZ6RCv4JQv7HRibR+Ws7Tq7FyLizUY8uS0vpMFtHIzqCW7w7Nyg==" saltValue="Ey2t5maDYV1i8xkylLI59A==" spinCount="100000" sheet="1" objects="1" scenarios="1" selectLockedCells="1" selectUnlockedCells="1"/>
  <mergeCells count="1">
    <mergeCell ref="C3:C11"/>
  </mergeCells>
  <pageMargins left="0.7" right="0.7" top="0.75" bottom="0.75" header="0.3" footer="0.3"/>
  <drawing r:id="rId7"/>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8210E64-6CA9-4EED-A44B-8821B2817F20}">
  <dimension ref="A1:E15"/>
  <sheetViews>
    <sheetView workbookViewId="0">
      <selection activeCell="B2" sqref="B2:B10"/>
    </sheetView>
  </sheetViews>
  <sheetFormatPr defaultColWidth="9.140625" defaultRowHeight="15"/>
  <cols>
    <col min="1" max="1" width="35.42578125" customWidth="1"/>
    <col min="2" max="2" width="19.5703125" customWidth="1"/>
    <col min="3" max="3" width="28.140625" customWidth="1"/>
    <col min="4" max="4" width="59.28515625" customWidth="1"/>
    <col min="5" max="5" width="25.140625" customWidth="1"/>
  </cols>
  <sheetData>
    <row r="1" spans="1:5">
      <c r="A1" s="13" t="s">
        <v>21</v>
      </c>
      <c r="B1" s="13" t="s">
        <v>30</v>
      </c>
      <c r="C1" s="13" t="s">
        <v>31</v>
      </c>
      <c r="D1" s="13" t="s">
        <v>20</v>
      </c>
      <c r="E1" s="69" t="s">
        <v>336</v>
      </c>
    </row>
    <row r="2" spans="1:5">
      <c r="A2" s="70" t="s">
        <v>37</v>
      </c>
      <c r="B2" s="71" t="s">
        <v>337</v>
      </c>
      <c r="C2" s="71" t="s">
        <v>43</v>
      </c>
      <c r="D2" s="72" t="s">
        <v>36</v>
      </c>
      <c r="E2" s="70" t="s">
        <v>338</v>
      </c>
    </row>
    <row r="3" spans="1:5">
      <c r="A3" s="70" t="s">
        <v>100</v>
      </c>
      <c r="B3" s="70" t="s">
        <v>179</v>
      </c>
      <c r="C3" s="70" t="s">
        <v>52</v>
      </c>
      <c r="D3" s="72" t="s">
        <v>46</v>
      </c>
      <c r="E3" s="70" t="s">
        <v>339</v>
      </c>
    </row>
    <row r="4" spans="1:5">
      <c r="A4" s="70" t="s">
        <v>218</v>
      </c>
      <c r="B4" s="70" t="s">
        <v>136</v>
      </c>
      <c r="C4" s="70" t="s">
        <v>319</v>
      </c>
      <c r="D4" s="73" t="s">
        <v>223</v>
      </c>
      <c r="E4" s="70"/>
    </row>
    <row r="5" spans="1:5">
      <c r="A5" s="70" t="s">
        <v>243</v>
      </c>
      <c r="B5" s="70" t="s">
        <v>51</v>
      </c>
      <c r="C5" s="70" t="s">
        <v>70</v>
      </c>
      <c r="D5" s="73" t="s">
        <v>295</v>
      </c>
      <c r="E5" s="70"/>
    </row>
    <row r="6" spans="1:5">
      <c r="A6" s="70" t="s">
        <v>340</v>
      </c>
      <c r="B6" s="70" t="s">
        <v>260</v>
      </c>
      <c r="C6" s="70" t="s">
        <v>297</v>
      </c>
      <c r="D6" s="74" t="s">
        <v>256</v>
      </c>
      <c r="E6" s="70"/>
    </row>
    <row r="7" spans="1:5">
      <c r="A7" s="70" t="s">
        <v>67</v>
      </c>
      <c r="B7" s="70" t="s">
        <v>341</v>
      </c>
      <c r="C7" s="70" t="s">
        <v>342</v>
      </c>
      <c r="D7" s="73" t="s">
        <v>303</v>
      </c>
      <c r="E7" s="70"/>
    </row>
    <row r="8" spans="1:5">
      <c r="A8" s="70" t="s">
        <v>47</v>
      </c>
      <c r="B8" s="75" t="s">
        <v>97</v>
      </c>
      <c r="C8" s="75" t="s">
        <v>97</v>
      </c>
      <c r="D8" s="73" t="s">
        <v>80</v>
      </c>
      <c r="E8" s="70"/>
    </row>
    <row r="9" spans="1:5">
      <c r="A9" s="70" t="s">
        <v>120</v>
      </c>
      <c r="B9" s="75" t="s">
        <v>42</v>
      </c>
      <c r="C9" s="75" t="s">
        <v>190</v>
      </c>
      <c r="D9" s="73" t="s">
        <v>343</v>
      </c>
      <c r="E9" s="70"/>
    </row>
    <row r="10" spans="1:5">
      <c r="A10" s="70" t="s">
        <v>194</v>
      </c>
      <c r="B10" s="75" t="s">
        <v>166</v>
      </c>
      <c r="C10" s="75" t="s">
        <v>344</v>
      </c>
      <c r="D10" s="68" t="s">
        <v>217</v>
      </c>
      <c r="E10" s="70"/>
    </row>
    <row r="11" spans="1:5">
      <c r="A11" s="70" t="s">
        <v>251</v>
      </c>
      <c r="B11" s="75"/>
      <c r="C11" s="75"/>
      <c r="D11" s="73" t="s">
        <v>345</v>
      </c>
      <c r="E11" s="70"/>
    </row>
    <row r="12" spans="1:5">
      <c r="A12" s="70"/>
      <c r="B12" s="75"/>
      <c r="C12" s="75"/>
      <c r="D12" s="73" t="s">
        <v>301</v>
      </c>
      <c r="E12" s="70"/>
    </row>
    <row r="13" spans="1:5" ht="43.5">
      <c r="A13" s="70"/>
      <c r="B13" s="75"/>
      <c r="C13" s="75"/>
      <c r="D13" s="76" t="s">
        <v>346</v>
      </c>
      <c r="E13" s="70"/>
    </row>
    <row r="14" spans="1:5">
      <c r="A14" s="70"/>
      <c r="B14" s="75"/>
      <c r="C14" s="75"/>
      <c r="D14" s="73" t="s">
        <v>242</v>
      </c>
      <c r="E14" s="70"/>
    </row>
    <row r="15" spans="1:5">
      <c r="A15" s="70"/>
      <c r="B15" s="75"/>
      <c r="C15" s="75"/>
      <c r="D15" s="73" t="s">
        <v>97</v>
      </c>
      <c r="E15" s="70"/>
    </row>
  </sheetData>
  <pageMargins left="0.7" right="0.7" top="0.75" bottom="0.75" header="0.3" footer="0.3"/>
  <legacyDrawing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o" ma:contentTypeID="0x010100BE1010105132B54AA2EBCEA39E9B7613" ma:contentTypeVersion="15" ma:contentTypeDescription="Crear nuevo documento." ma:contentTypeScope="" ma:versionID="ade3b4b47b86678f6a36fe768e384a38">
  <xsd:schema xmlns:xsd="http://www.w3.org/2001/XMLSchema" xmlns:xs="http://www.w3.org/2001/XMLSchema" xmlns:p="http://schemas.microsoft.com/office/2006/metadata/properties" xmlns:ns2="a38ab1a7-82b9-4e15-9b54-036383ae618f" xmlns:ns3="6bc472c6-ba68-4482-a729-2f8d34c2e981" targetNamespace="http://schemas.microsoft.com/office/2006/metadata/properties" ma:root="true" ma:fieldsID="285edf3998401e119a8a74dd593a1a0f" ns2:_="" ns3:_="">
    <xsd:import namespace="a38ab1a7-82b9-4e15-9b54-036383ae618f"/>
    <xsd:import namespace="6bc472c6-ba68-4482-a729-2f8d34c2e981"/>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ObjectDetectorVersions" minOccurs="0"/>
                <xsd:element ref="ns2:lcf76f155ced4ddcb4097134ff3c332f" minOccurs="0"/>
                <xsd:element ref="ns3:TaxCatchAll" minOccurs="0"/>
                <xsd:element ref="ns2:MediaServiceDateTaken" minOccurs="0"/>
                <xsd:element ref="ns2:MediaServiceGenerationTime" minOccurs="0"/>
                <xsd:element ref="ns2:MediaServiceEventHashCode" minOccurs="0"/>
                <xsd:element ref="ns2:MediaServiceLocation" minOccurs="0"/>
                <xsd:element ref="ns2:MediaServiceOCR" minOccurs="0"/>
                <xsd:element ref="ns3:SharedWithUsers" minOccurs="0"/>
                <xsd:element ref="ns3:SharedWithDetails" minOccurs="0"/>
                <xsd:element ref="ns2:MediaLengthInSecond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a38ab1a7-82b9-4e15-9b54-036383ae618f"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ObjectDetectorVersions" ma:index="11" nillable="true" ma:displayName="MediaServiceObjectDetectorVersions" ma:hidden="true" ma:indexed="true" ma:internalName="MediaServiceObjectDetectorVersions" ma:readOnly="true">
      <xsd:simpleType>
        <xsd:restriction base="dms:Text"/>
      </xsd:simpleType>
    </xsd:element>
    <xsd:element name="lcf76f155ced4ddcb4097134ff3c332f" ma:index="13" nillable="true" ma:taxonomy="true" ma:internalName="lcf76f155ced4ddcb4097134ff3c332f" ma:taxonomyFieldName="MediaServiceImageTags" ma:displayName="Etiquetas de imagen" ma:readOnly="false" ma:fieldId="{5cf76f15-5ced-4ddc-b409-7134ff3c332f}" ma:taxonomyMulti="true" ma:sspId="985170d4-0370-4764-8ad1-767d8cbb9b5f" ma:termSetId="09814cd3-568e-fe90-9814-8d621ff8fb84" ma:anchorId="fba54fb3-c3e1-fe81-a776-ca4b69148c4d" ma:open="true" ma:isKeyword="false">
      <xsd:complexType>
        <xsd:sequence>
          <xsd:element ref="pc:Terms" minOccurs="0" maxOccurs="1"/>
        </xsd:sequence>
      </xsd:complexType>
    </xsd:element>
    <xsd:element name="MediaServiceDateTaken" ma:index="15" nillable="true" ma:displayName="MediaServiceDateTaken" ma:hidden="true" ma:indexed="true" ma:internalName="MediaServiceDateTaken" ma:readOnly="true">
      <xsd:simpleType>
        <xsd:restriction base="dms:Text"/>
      </xsd:simple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element name="MediaServiceLocation" ma:index="18" nillable="true" ma:displayName="Location" ma:indexed="true" ma:internalName="MediaServiceLocation" ma:readOnly="true">
      <xsd:simpleType>
        <xsd:restriction base="dms:Text"/>
      </xsd:simpleType>
    </xsd:element>
    <xsd:element name="MediaServiceOCR" ma:index="19" nillable="true" ma:displayName="Extracted Text" ma:internalName="MediaServiceOCR" ma:readOnly="true">
      <xsd:simpleType>
        <xsd:restriction base="dms:Note">
          <xsd:maxLength value="255"/>
        </xsd:restriction>
      </xsd:simpleType>
    </xsd:element>
    <xsd:element name="MediaLengthInSeconds" ma:index="22" nillable="true" ma:displayName="MediaLengthInSeconds" ma:hidden="true" ma:internalName="MediaLengthInSeconds" ma:readOnly="true">
      <xsd:simpleType>
        <xsd:restriction base="dms:Unknown"/>
      </xsd:simpleType>
    </xsd:element>
  </xsd:schema>
  <xsd:schema xmlns:xsd="http://www.w3.org/2001/XMLSchema" xmlns:xs="http://www.w3.org/2001/XMLSchema" xmlns:dms="http://schemas.microsoft.com/office/2006/documentManagement/types" xmlns:pc="http://schemas.microsoft.com/office/infopath/2007/PartnerControls" targetNamespace="6bc472c6-ba68-4482-a729-2f8d34c2e981" elementFormDefault="qualified">
    <xsd:import namespace="http://schemas.microsoft.com/office/2006/documentManagement/types"/>
    <xsd:import namespace="http://schemas.microsoft.com/office/infopath/2007/PartnerControls"/>
    <xsd:element name="TaxCatchAll" ma:index="14" nillable="true" ma:displayName="Taxonomy Catch All Column" ma:hidden="true" ma:list="{c8f088b4-5a24-4ab7-9234-6fa7a74c2507}" ma:internalName="TaxCatchAll" ma:showField="CatchAllData" ma:web="6bc472c6-ba68-4482-a729-2f8d34c2e981">
      <xsd:complexType>
        <xsd:complexContent>
          <xsd:extension base="dms:MultiChoiceLookup">
            <xsd:sequence>
              <xsd:element name="Value" type="dms:Lookup" maxOccurs="unbounded" minOccurs="0" nillable="true"/>
            </xsd:sequence>
          </xsd:extension>
        </xsd:complexContent>
      </xsd:complexType>
    </xsd:element>
    <xsd:element name="SharedWithUsers" ma:index="20" nillable="true" ma:displayName="Compartido con"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1" nillable="true" ma:displayName="Detalles de uso compartido"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p:properties xmlns:p="http://schemas.microsoft.com/office/2006/metadata/properties" xmlns:xsi="http://www.w3.org/2001/XMLSchema-instance" xmlns:pc="http://schemas.microsoft.com/office/infopath/2007/PartnerControls">
  <documentManagement>
    <TaxCatchAll xmlns="6bc472c6-ba68-4482-a729-2f8d34c2e981" xsi:nil="true"/>
    <lcf76f155ced4ddcb4097134ff3c332f xmlns="a38ab1a7-82b9-4e15-9b54-036383ae618f">
      <Terms xmlns="http://schemas.microsoft.com/office/infopath/2007/PartnerControls"/>
    </lcf76f155ced4ddcb4097134ff3c332f>
  </documentManagement>
</p:properties>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4E21F103-CA6C-4B8C-97E9-CA8ED050CDFF}"/>
</file>

<file path=customXml/itemProps2.xml><?xml version="1.0" encoding="utf-8"?>
<ds:datastoreItem xmlns:ds="http://schemas.openxmlformats.org/officeDocument/2006/customXml" ds:itemID="{C1CD4DB0-53FA-4CD2-8254-4F7392614E9A}"/>
</file>

<file path=customXml/itemProps3.xml><?xml version="1.0" encoding="utf-8"?>
<ds:datastoreItem xmlns:ds="http://schemas.openxmlformats.org/officeDocument/2006/customXml" ds:itemID="{EC221287-7BAF-444F-973A-08D6B95DE3CB}"/>
</file>

<file path=docProps/app.xml><?xml version="1.0" encoding="utf-8"?>
<Properties xmlns="http://schemas.openxmlformats.org/officeDocument/2006/extended-properties" xmlns:vt="http://schemas.openxmlformats.org/officeDocument/2006/docPropsVTypes">
  <Application>Microsoft Excel Online</Application>
  <Manager/>
  <Company/>
  <HyperlinkBase/>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Solen WEBB</dc:creator>
  <cp:keywords/>
  <dc:description/>
  <cp:lastModifiedBy>Solen WEBB</cp:lastModifiedBy>
  <cp:revision/>
  <dcterms:created xsi:type="dcterms:W3CDTF">2024-03-13T11:02:16Z</dcterms:created>
  <dcterms:modified xsi:type="dcterms:W3CDTF">2025-11-12T08:13:12Z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0x010100BE1010105132B54AA2EBCEA39E9B7613</vt:lpwstr>
  </property>
  <property fmtid="{D5CDD505-2E9C-101B-9397-08002B2CF9AE}" pid="3" name="MediaServiceImageTags">
    <vt:lpwstr/>
  </property>
</Properties>
</file>